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2"/>
  </bookViews>
  <sheets>
    <sheet name="население с без НДС" sheetId="1" r:id="rId1"/>
    <sheet name="РОСу" sheetId="2" r:id="rId2"/>
    <sheet name="2015" sheetId="3" r:id="rId3"/>
    <sheet name="население всем" sheetId="4" r:id="rId4"/>
  </sheets>
  <definedNames>
    <definedName name="_xlnm.Print_Titles" localSheetId="3">'население всем'!$4:$6</definedName>
    <definedName name="_xlnm.Print_Titles" localSheetId="0">'население с без НДС'!$4:$6</definedName>
    <definedName name="_xlnm.Print_Titles" localSheetId="1">'РОСу'!$4:$6</definedName>
  </definedNames>
  <calcPr fullCalcOnLoad="1"/>
</workbook>
</file>

<file path=xl/sharedStrings.xml><?xml version="1.0" encoding="utf-8"?>
<sst xmlns="http://schemas.openxmlformats.org/spreadsheetml/2006/main" count="4952" uniqueCount="412">
  <si>
    <t>№ п/п</t>
  </si>
  <si>
    <t>без учета НДС</t>
  </si>
  <si>
    <t>с учетом НДС</t>
  </si>
  <si>
    <t>руб./Гкал</t>
  </si>
  <si>
    <t>1.</t>
  </si>
  <si>
    <t>1.1.</t>
  </si>
  <si>
    <t>Гкал/м2/мес.</t>
  </si>
  <si>
    <t>руб./м2</t>
  </si>
  <si>
    <t>1.2.</t>
  </si>
  <si>
    <t>Теплоснабжение  по приборам учета</t>
  </si>
  <si>
    <t>по приборам учета</t>
  </si>
  <si>
    <t>1.3.</t>
  </si>
  <si>
    <t xml:space="preserve"> - подогрев </t>
  </si>
  <si>
    <t xml:space="preserve"> - холодная вода на ГВС</t>
  </si>
  <si>
    <t>1.4.</t>
  </si>
  <si>
    <t>по прибору учета</t>
  </si>
  <si>
    <t>Гкал/м3</t>
  </si>
  <si>
    <t>м3</t>
  </si>
  <si>
    <t>руб./м3</t>
  </si>
  <si>
    <t xml:space="preserve">руб./м3 </t>
  </si>
  <si>
    <t>м3/чел./мес.</t>
  </si>
  <si>
    <t>руб./чел.</t>
  </si>
  <si>
    <t xml:space="preserve">руб./чел. 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</si>
  <si>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</si>
  <si>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</si>
  <si>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</si>
  <si>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</si>
  <si>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</si>
  <si>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</si>
  <si>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</si>
  <si>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</si>
  <si>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</si>
  <si>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</si>
  <si>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</si>
  <si>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</si>
  <si>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</si>
  <si>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</si>
  <si>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</si>
  <si>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</si>
  <si>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</si>
  <si>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</si>
  <si>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</si>
  <si>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</si>
  <si>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ГВС (вода+подогрев) по прибору учета, всего,                                       в том числе:</t>
  </si>
  <si>
    <t>6.1.</t>
  </si>
  <si>
    <t>6.</t>
  </si>
  <si>
    <t>6.2.</t>
  </si>
  <si>
    <t>6.3.</t>
  </si>
  <si>
    <t>6.4.</t>
  </si>
  <si>
    <t>7.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</si>
  <si>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</si>
  <si>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</si>
  <si>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</si>
  <si>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</si>
  <si>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</si>
  <si>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</si>
  <si>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</si>
  <si>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</si>
  <si>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</si>
  <si>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</si>
  <si>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</si>
  <si>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</si>
  <si>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</si>
  <si>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</si>
  <si>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10.</t>
  </si>
  <si>
    <t>10.1.</t>
  </si>
  <si>
    <t>10.2.</t>
  </si>
  <si>
    <t>11.</t>
  </si>
  <si>
    <t>11.1.</t>
  </si>
  <si>
    <t>11.2.</t>
  </si>
  <si>
    <t>1.5.</t>
  </si>
  <si>
    <t>1.6.</t>
  </si>
  <si>
    <t>1.7.</t>
  </si>
  <si>
    <t>2.5.</t>
  </si>
  <si>
    <t xml:space="preserve"> - холодное водоснабжение</t>
  </si>
  <si>
    <t>Холодное централизованное водоснабжение по приборам учета</t>
  </si>
  <si>
    <t>Теплоснабжение  и горячее водоснабжение</t>
  </si>
  <si>
    <t>Водоснабжение и водоотведение</t>
  </si>
  <si>
    <t>I</t>
  </si>
  <si>
    <t>2.1.2.</t>
  </si>
  <si>
    <t>Итого водоотведение централизованное по приборам учета</t>
  </si>
  <si>
    <t>2.6.</t>
  </si>
  <si>
    <t>Водоснабжение (транспортирование воды и обслуживание водоразборных колонок) без учета стоимости воды по приборам учета</t>
  </si>
  <si>
    <t>- водоснабжение для ООО "Санаторий "Кисегач"</t>
  </si>
  <si>
    <t xml:space="preserve">Водоснабжение в домах с полным благоустройством, с ГВС, по нормативу потребления, всего,                в том числе: </t>
  </si>
  <si>
    <t>Водоснабжение в домах с частичным благоустройством                      - без газоснабжения, без ГВС с установленным дополнительным сантехническим оборудованием (ванна, душ) и дополнительным оборудованием для подогрева холодной воды, по нормативу потребления</t>
  </si>
  <si>
    <t>Водоотведение в домах с полным благоустройством, с ГВС, по нормативу потребления</t>
  </si>
  <si>
    <t>Водоотведение в домах с частичным благоустройством                      - без газоснабжения, без ГВС с установленным дополнительным сантехническим оборудованием (ванна, душ) и дополнительным оборудованием для подогрева холодной воды, по нормативу потребления</t>
  </si>
  <si>
    <t>Водоотведение в домах без ванн, по нормативу потребления</t>
  </si>
  <si>
    <t>Водоснабжение в домах с частичным благоустройством без ванн, по нормативу потребления</t>
  </si>
  <si>
    <t>Водоснабжение в домах с частичным благоустройством без ванн, без газоснабжения, по нормативу потребления</t>
  </si>
  <si>
    <t>Водоснабжение в домах без централизованного водопровода (с  водозабором из колонок), по нормативу потребления</t>
  </si>
  <si>
    <t>Водоотведение в домах без ванн, без газоснабжения, по нормативу потребления</t>
  </si>
  <si>
    <t>Водоснабжение (транспортирование и обслуживание водоразборных колонок) без учета стоимости воды в домах с частичным благоустройством                      - без газоснабжения, без ГВС с установленным дополнительным сантехническим оборудованием (ванна, душ) и дополнительным оборудованием для подогрева холодной воды, по нормативу потребления</t>
  </si>
  <si>
    <t>Водоснабжение (транспортирование и обслуживание водоразборных колонок) без учета стоимости воды в домах с частичным благоустройством без ванн, без газоснабжения, по нормативу потребления</t>
  </si>
  <si>
    <t>Водоснабжение (транспортирование и обслуживание водоразборных колонок) без учета стоимости воды в домах без централизованного водопровода (с  водозабором из колонок), по нормативу потребления</t>
  </si>
  <si>
    <t>Водоснабжение в домах с полным благоустройством, без ГВС, по нормативу потребления</t>
  </si>
  <si>
    <t>Тарифы для населения на тепловую энергию,  вырабатываемую газовой котельной ГУП санаторий "Сосновая горка"</t>
  </si>
  <si>
    <t>Тарифы для населения на тепловую энергию, вырабатываемую газовой котельной ООО "Санаторий "Кисегач"</t>
  </si>
  <si>
    <t xml:space="preserve"> Водоотведение централизованное (сбор  и очистка стоков)</t>
  </si>
  <si>
    <t>9.5.</t>
  </si>
  <si>
    <t>12.</t>
  </si>
  <si>
    <t>13.</t>
  </si>
  <si>
    <t>Водоснабжение в домах с частичным благоустройством, без ванн, по нормативу потребления</t>
  </si>
  <si>
    <t>Водоснабжение в домах без централизованного водопровода, по нормативу потребления</t>
  </si>
  <si>
    <t>12.1.</t>
  </si>
  <si>
    <t>12.2.</t>
  </si>
  <si>
    <t>12.3.</t>
  </si>
  <si>
    <t>12.4.</t>
  </si>
  <si>
    <t>13.1.</t>
  </si>
  <si>
    <t>13.2.</t>
  </si>
  <si>
    <t>14.1.</t>
  </si>
  <si>
    <t>14.2.</t>
  </si>
  <si>
    <t>15.</t>
  </si>
  <si>
    <t>15.1.</t>
  </si>
  <si>
    <t>15.2.</t>
  </si>
  <si>
    <t>III</t>
  </si>
  <si>
    <t>Плата за жилое помещение для нанимателей жилых помещений муниципального жилищного фонда</t>
  </si>
  <si>
    <t xml:space="preserve">содержание и текущий ремонт </t>
  </si>
  <si>
    <t>обслуживание внеквартирных газовых сетей</t>
  </si>
  <si>
    <t>обслуживание бойлеров</t>
  </si>
  <si>
    <t>обслуживание лифта (с 1 этажа)</t>
  </si>
  <si>
    <t>содержание повысительных насосных</t>
  </si>
  <si>
    <t>вывоз ТБО с учетом захоронения</t>
  </si>
  <si>
    <t>базовая ставка платы за наем</t>
  </si>
  <si>
    <t>м2</t>
  </si>
  <si>
    <t>чел.</t>
  </si>
  <si>
    <t>Плата за жилое помещение для нанимателей жилых помещений государственного жилищного фонда (ДОС)</t>
  </si>
  <si>
    <t>2.7.</t>
  </si>
  <si>
    <t>IV</t>
  </si>
  <si>
    <t>Тарифы для населения на электроснабжение и газоснабжение</t>
  </si>
  <si>
    <t>руб./кВт.ч</t>
  </si>
  <si>
    <t>руб./кВт.ч/чел.</t>
  </si>
  <si>
    <t>Электроэнергия по нормативу в домах с газовыми плитами одноставочный тариф для семьи</t>
  </si>
  <si>
    <t>Электроэнергия по приборам учета в домах с электроплитами одноставочный тариф</t>
  </si>
  <si>
    <t>Электроэнергия по нормативу в домах с электроплитами одноставочный тариф для семьи</t>
  </si>
  <si>
    <t xml:space="preserve">Сводная информация </t>
  </si>
  <si>
    <t>Газоснабжение по приборам учета в домах с газовой плитой и ГВС</t>
  </si>
  <si>
    <t>руб./м3//чел.</t>
  </si>
  <si>
    <t>руб./м2/мес.</t>
  </si>
  <si>
    <t>руб./чел./мес.</t>
  </si>
  <si>
    <t>кВт.час/чел./      мес.</t>
  </si>
  <si>
    <t>Газоснабжение  по нормативу в домах с газовой плитой и ГВС</t>
  </si>
  <si>
    <t xml:space="preserve"> - холодная вода на ГВС              </t>
  </si>
  <si>
    <t>2.1.1.</t>
  </si>
  <si>
    <t>Газоснабжение  по нормативу в домах с газовой плитой и водонагревателем</t>
  </si>
  <si>
    <t>16.1.</t>
  </si>
  <si>
    <t>16.2.</t>
  </si>
  <si>
    <t>17.1.</t>
  </si>
  <si>
    <t>17.2.</t>
  </si>
  <si>
    <t>Водоотведение централизованное по приборам учета, всего, в том числе:</t>
  </si>
  <si>
    <t xml:space="preserve"> - водоотведение централизованное (сбор стоков) по приборам учета</t>
  </si>
  <si>
    <t xml:space="preserve">Тарифы для населения на услуги  водоснабжения, оказываемые ГУП санаторий "Сосновая горка"      </t>
  </si>
  <si>
    <t xml:space="preserve"> - холодная вода на ГВС  (НДС не предусмотрен)</t>
  </si>
  <si>
    <t>Нормативный акт</t>
  </si>
  <si>
    <t>Наименование услуги</t>
  </si>
  <si>
    <t>№40/335</t>
  </si>
  <si>
    <t>Тарифы для населения на услуги водоснабжения (транспортирование воды и обслуживание водоразборных колонок), оказываемые  ООО "Чебаркульгорводоканал" на ж/д станции Мисяш</t>
  </si>
  <si>
    <t xml:space="preserve">Тарифы для населения на услуги водоснабжения, оказываемые  ООО "Чебаркульгорводоканал" (город)      </t>
  </si>
  <si>
    <t>от 24.11.2011</t>
  </si>
  <si>
    <t>Гкал/чел./мес.</t>
  </si>
  <si>
    <r>
      <t>Норматив           потребления</t>
    </r>
    <r>
      <rPr>
        <sz val="14"/>
        <color indexed="10"/>
        <rFont val="Times New Roman"/>
        <family val="1"/>
      </rPr>
      <t xml:space="preserve"> </t>
    </r>
  </si>
  <si>
    <r>
      <t xml:space="preserve">Теплоснабжение  1 м2 отапливаемой площади </t>
    </r>
    <r>
      <rPr>
        <vertAlign val="superscript"/>
        <sz val="14"/>
        <rFont val="Times New Roman"/>
        <family val="1"/>
      </rPr>
      <t>1)</t>
    </r>
  </si>
  <si>
    <r>
      <t xml:space="preserve">ГВС (вода+подогрев) по нормативу потребления </t>
    </r>
    <r>
      <rPr>
        <vertAlign val="superscript"/>
        <sz val="14"/>
        <rFont val="Times New Roman"/>
        <family val="1"/>
      </rPr>
      <t>2)</t>
    </r>
    <r>
      <rPr>
        <sz val="14"/>
        <rFont val="Times New Roman"/>
        <family val="1"/>
      </rPr>
      <t xml:space="preserve"> , всего,     в том числе:</t>
    </r>
  </si>
  <si>
    <r>
      <t xml:space="preserve">ГВС (вода+подогрев) по нормативу потребления </t>
    </r>
    <r>
      <rPr>
        <vertAlign val="superscript"/>
        <sz val="14"/>
        <rFont val="Times New Roman"/>
        <family val="1"/>
      </rPr>
      <t>2)</t>
    </r>
    <r>
      <rPr>
        <sz val="14"/>
        <rFont val="Times New Roman"/>
        <family val="1"/>
      </rPr>
      <t xml:space="preserve"> , всего,    в том числе:</t>
    </r>
  </si>
  <si>
    <r>
      <t xml:space="preserve">ГВС (вода+подогрев) по нормативу потребления </t>
    </r>
    <r>
      <rPr>
        <vertAlign val="superscript"/>
        <sz val="14"/>
        <rFont val="Times New Roman"/>
        <family val="1"/>
      </rPr>
      <t>2)</t>
    </r>
    <r>
      <rPr>
        <sz val="14"/>
        <rFont val="Times New Roman"/>
        <family val="1"/>
      </rPr>
      <t xml:space="preserve"> , всего,   в том числе:</t>
    </r>
  </si>
  <si>
    <r>
      <t xml:space="preserve">ГВС (вода+подогрев) по нормативу потребления </t>
    </r>
    <r>
      <rPr>
        <vertAlign val="superscript"/>
        <sz val="14"/>
        <rFont val="Times New Roman"/>
        <family val="1"/>
      </rPr>
      <t>2)</t>
    </r>
    <r>
      <rPr>
        <sz val="14"/>
        <rFont val="Times New Roman"/>
        <family val="1"/>
      </rPr>
      <t xml:space="preserve"> , всего,                                       в том числе:</t>
    </r>
  </si>
  <si>
    <r>
      <t xml:space="preserve"> Водоотведение централизованное (сбор  и очистка стоков) </t>
    </r>
    <r>
      <rPr>
        <b/>
        <sz val="14"/>
        <rFont val="Times New Roman"/>
        <family val="1"/>
      </rPr>
      <t>для населения ДОСа,</t>
    </r>
    <r>
      <rPr>
        <sz val="14"/>
        <rFont val="Times New Roman"/>
        <family val="1"/>
      </rPr>
      <t xml:space="preserve"> всего, в том числе:</t>
    </r>
  </si>
  <si>
    <r>
      <t xml:space="preserve">Водоотведение в домах с полным благоустройством, с ГВС </t>
    </r>
    <r>
      <rPr>
        <b/>
        <sz val="14"/>
        <rFont val="Times New Roman"/>
        <family val="1"/>
      </rPr>
      <t>в ДОСе</t>
    </r>
    <r>
      <rPr>
        <sz val="14"/>
        <rFont val="Times New Roman"/>
        <family val="1"/>
      </rPr>
      <t>, по нормативу потребления</t>
    </r>
  </si>
  <si>
    <r>
      <t xml:space="preserve"> Водоотведение централизованное (сбор  и очистка стоков) </t>
    </r>
    <r>
      <rPr>
        <b/>
        <sz val="14"/>
        <rFont val="Times New Roman"/>
        <family val="1"/>
      </rPr>
      <t>для населения пос. Елагина</t>
    </r>
    <r>
      <rPr>
        <sz val="14"/>
        <rFont val="Times New Roman"/>
        <family val="1"/>
      </rPr>
      <t>, всего, в том числе:</t>
    </r>
  </si>
  <si>
    <r>
      <t xml:space="preserve">Водоотведение в домах с полным благоустройством, с ГВС </t>
    </r>
    <r>
      <rPr>
        <b/>
        <sz val="14"/>
        <rFont val="Times New Roman"/>
        <family val="1"/>
      </rPr>
      <t>в пос. Елагина</t>
    </r>
    <r>
      <rPr>
        <sz val="14"/>
        <rFont val="Times New Roman"/>
        <family val="1"/>
      </rPr>
      <t>, по нормативу потребления</t>
    </r>
  </si>
  <si>
    <t>ГВС (вода+подогрев) по прибору учета, всего,    в том числе:</t>
  </si>
  <si>
    <t>ГВС (вода+подогрев) по прибору учета, всего,   в том числе:</t>
  </si>
  <si>
    <t xml:space="preserve">Тарифы для населения на услуги  водоотведения, оказываемые ООО "Санаторий "Кисегач"      </t>
  </si>
  <si>
    <t xml:space="preserve">Тарифы для населения на услуги  водоснабжения, оказываемые ООО "Санаторий "Кисегач"      </t>
  </si>
  <si>
    <t>Горячее водоснабжение (далее ГВС) по прибору учета (вода+подогрев), всего,    в том числе:</t>
  </si>
  <si>
    <t>ГВС (вода+подогрев) по прибору учета, всего,  в том числе:</t>
  </si>
  <si>
    <t xml:space="preserve">Тарифы для населения на услуги водоснабжения ОАО "Славянка" филиал "Челябинский" на услуги водоснабжения для санаторной зоны  </t>
  </si>
  <si>
    <t>Водоотведение в домах с полным благоустройством, с ГВС для целей ХВС, по нормативу потребления</t>
  </si>
  <si>
    <t>Водоотведение в домах с полным благоустройством,  по нормативу потребления</t>
  </si>
  <si>
    <t>Тарифы для населения на услуги водоснабжения (подъем и очистка воды), оказываемые  ООО "Чебаркульгорводоканал" на ж/д станции Мисяш</t>
  </si>
  <si>
    <t>№40/413</t>
  </si>
  <si>
    <t>10.3.</t>
  </si>
  <si>
    <t>10.4.</t>
  </si>
  <si>
    <t>11.3.</t>
  </si>
  <si>
    <t>11.4.</t>
  </si>
  <si>
    <t>11.5.</t>
  </si>
  <si>
    <t xml:space="preserve"> Водоотведение нецентрализованное (вывоз ЖБО) на Миасском шоссе в домах с полным благоустройством по нормативу потребления</t>
  </si>
  <si>
    <t xml:space="preserve">Тарифы для населения пос. Елагина на услуги  водоотведения, муниципальный фонд    </t>
  </si>
  <si>
    <t>Водоснабжение (подъем и транспортирование ) без учета стоимости воды в домах с частичным благоустройством                      - без газоснабжения, без ГВС с установленным дополнительным сантехническим оборудованием (ванна, душ) и дополнительным оборудованием для подогрева холодной воды, по нормативу потребления</t>
  </si>
  <si>
    <t>Водоснабжение (подъем и транспортирование ) без учета стоимости воды в домах с частичным благоустройством без ванн, без газоснабжения, по нормативу потребления</t>
  </si>
  <si>
    <t>Водоснабжение (подъем и транспортирование) без учета стоимости воды в домах без централизованного водопровода (с  водозабором из колонок), по нормативу потребления</t>
  </si>
  <si>
    <t xml:space="preserve"> Водоотведение нецентрализованное (вывоз ЖБО) на Миасском шоссе в домах с частичным благоустройством (без газа, с эл.нагревом) по нормативу потребления</t>
  </si>
  <si>
    <t xml:space="preserve"> Водоотведение нецентрализованное (вывоз ЖБО) на Миасском шоссе в домах с частичным благоустройством (без газа) по нормативу потребления</t>
  </si>
  <si>
    <t xml:space="preserve"> Водоотведение нецентрализованное (вывоз ЖБО) на Миасском шоссе в домах с частичным благоустройством (без газа, без ванны)по нормативу потребления</t>
  </si>
  <si>
    <t xml:space="preserve"> Водоотведение нецентрализованное (вывоз ЖБО) в домах с полным благоустройством по нормативу потребления</t>
  </si>
  <si>
    <t xml:space="preserve"> Водоотведение нецентрализованное (вывоз ЖБО) в домах с частичным благоустройством (без газа) по нормативу потребления</t>
  </si>
  <si>
    <t xml:space="preserve"> Водоотведение нецентрализованное (вывоз ЖБО) в домах с частичным благоустройством (без газа, без ванны)по нормативу потребления</t>
  </si>
  <si>
    <t xml:space="preserve"> Водоотведение нецентрализованное (вывоз ЖБО)  в домах с частичным благоустройством (без газа, с эл.нагревом) по нормативу потребления</t>
  </si>
  <si>
    <t>Тарифы для населения на услуги  водоснабжения, оказываемые ОАО "Славянка"  (для ДОСа)</t>
  </si>
  <si>
    <t>Тарифы для населения на услуги  водоотведения, оказываемые ОАО "Славянка"   (для ДОСа)</t>
  </si>
  <si>
    <t>Водоснабжение (подъем и очистка воды) по приборам учета</t>
  </si>
  <si>
    <t xml:space="preserve">Водоснабжение в домах с полным благоустройством, с газовым нагревателем, по нормативу потребления </t>
  </si>
  <si>
    <t xml:space="preserve">Водоснабжение в общежитиях, по нормативу потребления </t>
  </si>
  <si>
    <r>
      <t xml:space="preserve">ГВС (вода+подогрев) в общежитии  по нормативу потребления </t>
    </r>
    <r>
      <rPr>
        <vertAlign val="superscript"/>
        <sz val="14"/>
        <rFont val="Times New Roman"/>
        <family val="1"/>
      </rPr>
      <t>2)</t>
    </r>
    <r>
      <rPr>
        <sz val="14"/>
        <rFont val="Times New Roman"/>
        <family val="1"/>
      </rPr>
      <t xml:space="preserve"> , всего,   в том числе:</t>
    </r>
  </si>
  <si>
    <r>
      <t xml:space="preserve">Плата населения в месяц </t>
    </r>
    <r>
      <rPr>
        <b/>
        <sz val="14"/>
        <color indexed="8"/>
        <rFont val="Times New Roman"/>
        <family val="1"/>
      </rPr>
      <t>с          1 января по     30 июня  2013 года</t>
    </r>
  </si>
  <si>
    <t>от 29.11.2012г.</t>
  </si>
  <si>
    <t>% роста, 01.07.2013 г к 01.01.2013 г.</t>
  </si>
  <si>
    <t>от 20.12.2012г.</t>
  </si>
  <si>
    <t>от 06.12.2012г.</t>
  </si>
  <si>
    <t>№ 51/9-1</t>
  </si>
  <si>
    <t>№ 49/278</t>
  </si>
  <si>
    <t>№ 49/277</t>
  </si>
  <si>
    <t>с учетом НДС (или НДС не предусмотрен)</t>
  </si>
  <si>
    <t>??? см. пост. № 57/24 от 27.12.2012  и 21/179 от 28.06.13</t>
  </si>
  <si>
    <t>3.5.</t>
  </si>
  <si>
    <t xml:space="preserve">Тарифы для населения на услуги  водоотведения, оказываемые ООО "Водоотведение" и ООО "Очистка"      </t>
  </si>
  <si>
    <t>Водоотведение (очистка стоков) ООО "Очистка"</t>
  </si>
  <si>
    <t xml:space="preserve">Тарифы для населения на услуги  водоотведения нецентрализованного для населения многоквартирных домов (вывоз ЖБО)     </t>
  </si>
  <si>
    <t xml:space="preserve"> Водоотведение нецентрализованное (вывоз ЖБО) для населения многоквартирных домов на Миасском шоссе ООО "Комсервис"</t>
  </si>
  <si>
    <t>водоотведение нецентрализованное  с  транспортированием стоков</t>
  </si>
  <si>
    <t>водоотведение нецентрализованное без транспортирования стоков</t>
  </si>
  <si>
    <t>ИТОГО водоотведение нецентрализованное по приборам учета без транспортирования стоков</t>
  </si>
  <si>
    <t xml:space="preserve">ИТОГО водоснабжение  по приборам учета </t>
  </si>
  <si>
    <t xml:space="preserve"> Водоснабжение (подъем и очистка воды) ООО "Станкомаш" (б/о "Родничок")</t>
  </si>
  <si>
    <r>
      <t xml:space="preserve"> Водоотведение централизованное (сбор стоков) </t>
    </r>
    <r>
      <rPr>
        <b/>
        <sz val="14"/>
        <rFont val="Times New Roman"/>
        <family val="1"/>
      </rPr>
      <t>ООО "Водоотведение"</t>
    </r>
  </si>
  <si>
    <r>
      <t xml:space="preserve">Водоотведение (очистка стоков) </t>
    </r>
    <r>
      <rPr>
        <b/>
        <sz val="14"/>
        <rFont val="Times New Roman"/>
        <family val="1"/>
      </rPr>
      <t>ООО "Очистка"</t>
    </r>
  </si>
  <si>
    <r>
      <t xml:space="preserve"> Водоотведение нецентрализованное (вывоз ЖБО) кроме домов на Миасском шоссе </t>
    </r>
    <r>
      <rPr>
        <b/>
        <sz val="14"/>
        <rFont val="Times New Roman"/>
        <family val="1"/>
      </rPr>
      <t>ООО "Комсервис"</t>
    </r>
  </si>
  <si>
    <r>
      <t xml:space="preserve"> Водоотведение нецентрализованное (вывоз ЖБО)  кроме домов на Миасском шоссе </t>
    </r>
    <r>
      <rPr>
        <b/>
        <sz val="14"/>
        <rFont val="Times New Roman"/>
        <family val="1"/>
      </rPr>
      <t>ООО "Комсервис"</t>
    </r>
  </si>
  <si>
    <t>5.1.1.</t>
  </si>
  <si>
    <t>5.1.2.</t>
  </si>
  <si>
    <t xml:space="preserve">Водоснабжение (подъем и транспортирование воды)  по приборам учета </t>
  </si>
  <si>
    <t>Тарифы для населения на услуги водоснабжения, оказываемые  ООО "УК "Русь"</t>
  </si>
  <si>
    <t>01.08.2006 г.</t>
  </si>
  <si>
    <t>№ 242 (ГСД)</t>
  </si>
  <si>
    <t>7.5.</t>
  </si>
  <si>
    <t>№ 49/289</t>
  </si>
  <si>
    <r>
      <t xml:space="preserve"> - водоотведение централизованное (сбор стоков) </t>
    </r>
    <r>
      <rPr>
        <b/>
        <sz val="14"/>
        <rFont val="Times New Roman"/>
        <family val="1"/>
      </rPr>
      <t>ОАО "Славянка"</t>
    </r>
  </si>
  <si>
    <r>
      <t xml:space="preserve"> - водоотведение (очистка стоков) </t>
    </r>
    <r>
      <rPr>
        <b/>
        <sz val="14"/>
        <rFont val="Times New Roman"/>
        <family val="1"/>
      </rPr>
      <t>ООО "Очистка"</t>
    </r>
  </si>
  <si>
    <r>
      <t xml:space="preserve"> - водоотведение (транспортирование стоков) </t>
    </r>
    <r>
      <rPr>
        <b/>
        <sz val="14"/>
        <rFont val="Times New Roman"/>
        <family val="1"/>
      </rPr>
      <t>ООО "Водоотведение"</t>
    </r>
  </si>
  <si>
    <t xml:space="preserve">Тарифы для населения на услуги водоснабжения ОАО "Славянка" филиал "Челябинский" на услуги водоотведения для санаторной зоны  </t>
  </si>
  <si>
    <t>Тарифы для населения на тепловую энергию, вырабатываемую газовой котельной отделения "Утес" ООО "Санаторий "Еловое"</t>
  </si>
  <si>
    <t>Тарифы для населения на тепловую энергию, вырабатываемую и реализуемую газовой котельной ОАО "РЭУ" - филиал "Екатеринбургский"  (для ДОСа) (котельные № 42-Н, № 49, № 219, № 355)</t>
  </si>
  <si>
    <t>Тарифы для населения на тепловую энергию, вырабатываемую и реализуемую газовой котельной ОАО "РЭУ" - филиал "Екатеринбургский" котельная № 36 (для УралВО)</t>
  </si>
  <si>
    <t>№ 49/283</t>
  </si>
  <si>
    <t xml:space="preserve">Водоотведение в домах с полным благоустройством, с газовым нагревателем, по нормативу потребления </t>
  </si>
  <si>
    <t xml:space="preserve">Водоотведение в общежитиях, по нормативу потребления </t>
  </si>
  <si>
    <t>№ 49/282</t>
  </si>
  <si>
    <t>13.1.1.</t>
  </si>
  <si>
    <t>13.1.2.</t>
  </si>
  <si>
    <t>13.3.</t>
  </si>
  <si>
    <t>13.4.</t>
  </si>
  <si>
    <t>14.</t>
  </si>
  <si>
    <t>15.1.1.</t>
  </si>
  <si>
    <t>16.1.1.</t>
  </si>
  <si>
    <t>16.1.2.</t>
  </si>
  <si>
    <t>16.1.3.</t>
  </si>
  <si>
    <t>№ 553</t>
  </si>
  <si>
    <t>от 01.17.2013г.</t>
  </si>
  <si>
    <t>№ 1396</t>
  </si>
  <si>
    <t>13</t>
  </si>
  <si>
    <r>
      <rPr>
        <b/>
        <sz val="14"/>
        <rFont val="Times New Roman"/>
        <family val="1"/>
      </rPr>
      <t>Электроэнергия</t>
    </r>
    <r>
      <rPr>
        <sz val="14"/>
        <rFont val="Times New Roman"/>
        <family val="1"/>
      </rPr>
      <t xml:space="preserve"> по приборам учета в домах с газовыми плитами одноставочный тариф</t>
    </r>
  </si>
  <si>
    <r>
      <rPr>
        <b/>
        <sz val="14"/>
        <rFont val="Times New Roman"/>
        <family val="1"/>
      </rPr>
      <t>Газоснабжение</t>
    </r>
    <r>
      <rPr>
        <sz val="14"/>
        <rFont val="Times New Roman"/>
        <family val="1"/>
      </rPr>
      <t xml:space="preserve"> по приборам учета в домах с газовой плитой и ГВС</t>
    </r>
  </si>
  <si>
    <t>м3/чел./      мес.</t>
  </si>
  <si>
    <t>Плата населения в месяц               с 1 июля по     31 декабря 2013 года</t>
  </si>
  <si>
    <t xml:space="preserve">Стоимость услуг, утвержденных ГК "ЕТО Челябинской области" </t>
  </si>
  <si>
    <t xml:space="preserve"> Водоотведение нецентрализованное (вывоз ЖБО) в домах с частичным благоустройством (без газа, без ванны) по нормативу потребления</t>
  </si>
  <si>
    <t>ИТОГО водоотведение нецентрализованное по приборам учета с транспортированием стоков</t>
  </si>
  <si>
    <t>N-в</t>
  </si>
  <si>
    <t>14.1</t>
  </si>
  <si>
    <t>14.2</t>
  </si>
  <si>
    <t>14.3</t>
  </si>
  <si>
    <t>14.4</t>
  </si>
  <si>
    <t>Тарифы для населения на тепловую энергию, вырабатываемую газовой котельной ОАО "РЭУ" (котельная № 36)</t>
  </si>
  <si>
    <t>Тарифы для населения на услуги водоснабжения по ул. Советская, 269 (ЗАО "Чебаркульский рыбозавод")</t>
  </si>
  <si>
    <t>Тарифы для населения на услуги водоснабжения по Миасское шоссе</t>
  </si>
  <si>
    <t>Холодное централизованное водоснабжение по приборам учета, всего:</t>
  </si>
  <si>
    <t>- ООО "Стройсервис" транспортирование воды</t>
  </si>
  <si>
    <r>
      <t xml:space="preserve"> в том числе                                - </t>
    </r>
    <r>
      <rPr>
        <b/>
        <sz val="14"/>
        <rFont val="Times New Roman"/>
        <family val="1"/>
      </rPr>
      <t xml:space="preserve">ООО "Теплоснаб" </t>
    </r>
    <r>
      <rPr>
        <sz val="14"/>
        <rFont val="Times New Roman"/>
        <family val="1"/>
      </rPr>
      <t>подъем и очистка воды</t>
    </r>
  </si>
  <si>
    <t>в том числе:</t>
  </si>
  <si>
    <t>1) уборка помещений общего пользования - 0,52 руб./м3</t>
  </si>
  <si>
    <t>2) уборка придомовой территории - 0,75 руб. м3</t>
  </si>
  <si>
    <t>№ 50/52 от 30.11.2012</t>
  </si>
  <si>
    <t>№ 20/31</t>
  </si>
  <si>
    <t>№ 20/32</t>
  </si>
  <si>
    <t>06.2012 г.</t>
  </si>
  <si>
    <t>№ 40/336 от 11.2011</t>
  </si>
  <si>
    <t>№ 49/290 от 2012</t>
  </si>
  <si>
    <t>с 01 января по 30 июня 2014 года</t>
  </si>
  <si>
    <t>с 01 июля по 31 декабря 2014 года</t>
  </si>
  <si>
    <r>
      <t xml:space="preserve">Плата населения в месяц </t>
    </r>
    <r>
      <rPr>
        <b/>
        <sz val="14"/>
        <color indexed="8"/>
        <rFont val="Times New Roman"/>
        <family val="1"/>
      </rPr>
      <t>с  1 января по  30 июня  2014 года</t>
    </r>
  </si>
  <si>
    <t>Плата населения в месяц  с 1 июля по 31 декабря 2014 года</t>
  </si>
  <si>
    <t>№ 58/7</t>
  </si>
  <si>
    <t>от 19.12.2013г. в ред. № 7/1 от 17.02.2014 и № 13/118 от 24.03.2014</t>
  </si>
  <si>
    <t>ОДН</t>
  </si>
  <si>
    <t>№ 26/5</t>
  </si>
  <si>
    <t>от 24.06.2014г.</t>
  </si>
  <si>
    <t>и № 1220</t>
  </si>
  <si>
    <t>от 30.12.2013г.</t>
  </si>
  <si>
    <t>и № 1222</t>
  </si>
  <si>
    <t>о тарифах для населения и прочих потребителей Чебаркульского городского округа</t>
  </si>
  <si>
    <t>в 2014 году</t>
  </si>
  <si>
    <t>№ 59/194</t>
  </si>
  <si>
    <t xml:space="preserve">№ 54/23 от 11.12.2013   </t>
  </si>
  <si>
    <t>от 20.12.2013г.</t>
  </si>
  <si>
    <t>№ 57/45 от 18.12.2013г.</t>
  </si>
  <si>
    <r>
      <t>Тарифы для населения на тепловую энергию,  вырабатываемую газовой котельной ОАО "Ремонтно-эксплуатационное управление" - филиал "Екатеринбургский" по сетям</t>
    </r>
    <r>
      <rPr>
        <b/>
        <sz val="14"/>
        <rFont val="Times New Roman"/>
        <family val="1"/>
      </rPr>
      <t xml:space="preserve"> ООО </t>
    </r>
    <r>
      <rPr>
        <b/>
        <sz val="18"/>
        <rFont val="Times New Roman"/>
        <family val="1"/>
      </rPr>
      <t>"Теплоснаб"   для муниципального жилого фонда (котельные № 42-Н, № 49, № 219, № 355)</t>
    </r>
  </si>
  <si>
    <t>от 19.12.2013г.</t>
  </si>
  <si>
    <t>№ 58/65</t>
  </si>
  <si>
    <t>№57/44 от 18.12.2013г.</t>
  </si>
  <si>
    <t>от 05.12.2013г.</t>
  </si>
  <si>
    <t xml:space="preserve">№ 53/53-1 </t>
  </si>
  <si>
    <t>№58/65</t>
  </si>
  <si>
    <t>№ 18/2</t>
  </si>
  <si>
    <t>от 25.04.2014г.</t>
  </si>
  <si>
    <t>№ 54/21-1</t>
  </si>
  <si>
    <t>от 11.12.2013г.</t>
  </si>
  <si>
    <t>№ 54/21-2</t>
  </si>
  <si>
    <t>№ 53/53-4</t>
  </si>
  <si>
    <t>№54/92</t>
  </si>
  <si>
    <t>№ 58/104</t>
  </si>
  <si>
    <t>№ 53/53-5</t>
  </si>
  <si>
    <t>№53/53 от 05.12.2013г.</t>
  </si>
  <si>
    <t>№ 59/213 от 20.12.2013г.</t>
  </si>
  <si>
    <t>№ 27/126 от 27.06.2014</t>
  </si>
  <si>
    <t>№ 53/53 от 05.12.2013г.</t>
  </si>
  <si>
    <t>№ 59/197</t>
  </si>
  <si>
    <t>№ 27/107 от 27.06.2014 г.</t>
  </si>
  <si>
    <t>№27/101 от 27.06.2014г.</t>
  </si>
  <si>
    <t>№ 53/62 от 05.12.2013г.</t>
  </si>
  <si>
    <t>№ 53/61 от 05.12.2013г.</t>
  </si>
  <si>
    <t>Тарифы для населения на тепловую энергию, вырабатываемую угольной котельной  на территории санатория "Каменный цветок" ООО "Теплоснаб"</t>
  </si>
  <si>
    <t>Тарифы для населения на тепловую энергию,  вырабатываемую угольными котельными на ж/д станции Мисяш ООО "Теплоснаб"</t>
  </si>
  <si>
    <t>Тарифы для населения на тепловую энергию, вырабатываемую газовой котельной  по адресу: Миасское шоссе, 5  ООО "Теплоснаб"</t>
  </si>
  <si>
    <t>Тарифы для населения на тепловую энергию, вырабатываемую газовой котельной по адресу: санаторий "Чебаркуль" ООО "Теплоснаб"</t>
  </si>
  <si>
    <t>Тарифы для населения на тепловую энергию,  вырабатываемую газовой котельной по ул. Советская, 269   ООО "Теплоснаб"</t>
  </si>
  <si>
    <t>№ 27/53 от 27.06.2014г.</t>
  </si>
  <si>
    <t>№ 27/57 от 27.06.2014 г.</t>
  </si>
  <si>
    <t>№ 59/193</t>
  </si>
  <si>
    <t>№ 59/192</t>
  </si>
  <si>
    <t>№ 3-1 от 09.01.2013г.</t>
  </si>
  <si>
    <t>№ 1221 от 30.12.2013г.</t>
  </si>
  <si>
    <t>№ 59/195 от 20.12.2013г.</t>
  </si>
  <si>
    <t xml:space="preserve">Тарифы для населения на услуги водоснабжения на территории ОГУЗ "Детский санаторий "Каменный цветок"   ООО "Чебаркульгорводоканал" </t>
  </si>
  <si>
    <t xml:space="preserve">Тарифы для населения на услуги водоснабжения на ж/д станции Кисегач ООО "Чебаркульгорводоканал" </t>
  </si>
  <si>
    <t>Тарифы для населения на услуги водоснабжения на ж/д станции Мисяш ООО "Чебаркульгорводоканал" .</t>
  </si>
  <si>
    <t>Тарифы для населения на услуги водоснабжения, оказываемые  ООО "ЕвроДвор" (зеленая зона)</t>
  </si>
  <si>
    <t>Тарифы для населения на услуги водоотведения, оказываемые  ООО "ЕвроДвор" (зелёная зона)</t>
  </si>
  <si>
    <t xml:space="preserve"> Водоснабжение (транспортирование воды) ООО  "Чебаркульгорводоканал"</t>
  </si>
  <si>
    <t>№ 59/198 от 20.12.2013г.</t>
  </si>
  <si>
    <t xml:space="preserve">ЖБО для населения многоквартирных домов на Миасском шоссе ООО "Чебаркульгорводоканал" </t>
  </si>
  <si>
    <t>№ 53/60 от 05.12.2013г.</t>
  </si>
  <si>
    <t>№ 27/54 от 27.06.2014г.</t>
  </si>
  <si>
    <t>№ 27/56 от 27.06.2014г.</t>
  </si>
  <si>
    <t>№ 27/57 от 27.06.2014г.</t>
  </si>
  <si>
    <r>
      <t xml:space="preserve"> с</t>
    </r>
    <r>
      <rPr>
        <b/>
        <sz val="14"/>
        <color indexed="8"/>
        <rFont val="Times New Roman"/>
        <family val="1"/>
      </rPr>
      <t xml:space="preserve"> 01 января по 30 июня</t>
    </r>
    <r>
      <rPr>
        <sz val="14"/>
        <color indexed="8"/>
        <rFont val="Times New Roman"/>
        <family val="1"/>
      </rPr>
      <t xml:space="preserve"> 2014 года</t>
    </r>
  </si>
  <si>
    <r>
      <rPr>
        <b/>
        <sz val="14"/>
        <color indexed="8"/>
        <rFont val="Times New Roman"/>
        <family val="1"/>
      </rPr>
      <t>с 01 июля по 31 августа</t>
    </r>
    <r>
      <rPr>
        <sz val="14"/>
        <color indexed="8"/>
        <rFont val="Times New Roman"/>
        <family val="1"/>
      </rPr>
      <t xml:space="preserve"> 2014 года</t>
    </r>
  </si>
  <si>
    <t>№ 59/196 от 20.12.2013г.</t>
  </si>
  <si>
    <t>№18/2</t>
  </si>
  <si>
    <t xml:space="preserve"> Водоотведение централизованное (сбор ООО "Санаторий "Кисегач" и очистка стоков ООО "ЕвроДвор")</t>
  </si>
  <si>
    <t>% роста, 01.07.2014 г. к 01.01.2014 г.</t>
  </si>
  <si>
    <r>
      <t xml:space="preserve">Тарифы для населения на тепловую энергию, вырабатываемую газовой котельной ООО «Мечел-Энерго» и поставляемую по сетям </t>
    </r>
    <r>
      <rPr>
        <b/>
        <sz val="16"/>
        <rFont val="Times New Roman"/>
        <family val="1"/>
      </rPr>
      <t>ООО «Теплоснаб»</t>
    </r>
  </si>
  <si>
    <t>Тарифы для населения на тепловую энергию, вырабатываемую газовой котельной ООО "Позитив" (котельная санатория "Еловое")</t>
  </si>
  <si>
    <t>№ 54/92</t>
  </si>
  <si>
    <r>
      <rPr>
        <b/>
        <sz val="14"/>
        <rFont val="Times New Roman"/>
        <family val="1"/>
      </rPr>
      <t>Водоотведение</t>
    </r>
    <r>
      <rPr>
        <sz val="14"/>
        <rFont val="Times New Roman"/>
        <family val="1"/>
      </rPr>
      <t xml:space="preserve"> централизованное по приборам учета, всего, в том числе:</t>
    </r>
  </si>
  <si>
    <t>№ 59/213</t>
  </si>
  <si>
    <t xml:space="preserve">Тарифы для населения на услуги водоснабжения по Миасское шоссе ООО "Чебаркульгорводоканал" </t>
  </si>
  <si>
    <t>№ 59/197от 20.12.2013г.</t>
  </si>
  <si>
    <t>руб./м3/чел.</t>
  </si>
  <si>
    <t>кВт.час/чел./мес.</t>
  </si>
  <si>
    <t>с 01 января по 30 июня 2014 г.</t>
  </si>
  <si>
    <t>с 01 июля по 31 декабря 2014 г.</t>
  </si>
  <si>
    <t>Тарифы для населения на услуги водоснабжения, оказываемые ООО "Чебаркульгорводоканал" (город)</t>
  </si>
  <si>
    <t>от19.12.2013Г.</t>
  </si>
  <si>
    <t>4</t>
  </si>
  <si>
    <t>4.5.</t>
  </si>
  <si>
    <r>
      <rPr>
        <sz val="18"/>
        <rFont val="Times New Roman"/>
        <family val="1"/>
      </rPr>
      <t xml:space="preserve">3. </t>
    </r>
    <r>
      <rPr>
        <b/>
        <sz val="18"/>
        <rFont val="Times New Roman"/>
        <family val="1"/>
      </rPr>
      <t>Тарифы для населения на услуги водоотведения нецентрализованного для населения многоквартирных домов (вавоз ЖБО)</t>
    </r>
  </si>
  <si>
    <t>Базовая ставка платы за наем</t>
  </si>
  <si>
    <t xml:space="preserve">Содержание и текущий ремонт </t>
  </si>
  <si>
    <t>Обслуживание внеквартирных газовых сетей</t>
  </si>
  <si>
    <t>Обслуживание бойлеров</t>
  </si>
  <si>
    <t>Обслуживание лифта (с 1 этажа)</t>
  </si>
  <si>
    <t>Содержание повысительных насосных</t>
  </si>
  <si>
    <t>Вывоз ТБО с учетом захоронения</t>
  </si>
  <si>
    <t>в 2015 году</t>
  </si>
  <si>
    <r>
      <t xml:space="preserve">Плата населения в месяц </t>
    </r>
    <r>
      <rPr>
        <b/>
        <sz val="14"/>
        <color indexed="8"/>
        <rFont val="Times New Roman"/>
        <family val="1"/>
      </rPr>
      <t>с  1 января по  30 июня  2015 года</t>
    </r>
  </si>
  <si>
    <t>Плата населения в месяц  с 1 июля по 31 декабря 2015 года</t>
  </si>
  <si>
    <t>% роста, 01.07.2015 г. к 01.01.2015 г.</t>
  </si>
  <si>
    <t>2.1</t>
  </si>
  <si>
    <t>2.2</t>
  </si>
  <si>
    <t>2.3</t>
  </si>
  <si>
    <t>2.4</t>
  </si>
  <si>
    <t>4.6.</t>
  </si>
  <si>
    <t>4.7.</t>
  </si>
  <si>
    <t>4.8.</t>
  </si>
  <si>
    <t xml:space="preserve"> с 01 января по 30 июня 2015 года</t>
  </si>
  <si>
    <t>с 01 июля по 31 декабря 2015 года</t>
  </si>
  <si>
    <r>
      <t xml:space="preserve">Плата населения в месяц </t>
    </r>
    <r>
      <rPr>
        <b/>
        <sz val="12"/>
        <color indexed="8"/>
        <rFont val="Times New Roman"/>
        <family val="1"/>
      </rPr>
      <t>с          1 января по     30 июня  2013 года</t>
    </r>
  </si>
  <si>
    <r>
      <t>Норматив           потребления</t>
    </r>
    <r>
      <rPr>
        <sz val="12"/>
        <color indexed="10"/>
        <rFont val="Times New Roman"/>
        <family val="1"/>
      </rPr>
      <t xml:space="preserve"> </t>
    </r>
  </si>
  <si>
    <t>Тарифы для населения на тепловую энергию, вырабатываемую газовой котельной ООО «Мечел-Энерго» и поставляемую по сетям ООО «Теплоснаб»</t>
  </si>
  <si>
    <t>с 01 января по 30 июня 2015 г.</t>
  </si>
  <si>
    <t>с 01 июля по 31 декабря 2015 г.</t>
  </si>
  <si>
    <t>№ 47/5</t>
  </si>
  <si>
    <t>от 19.11.2014г.</t>
  </si>
  <si>
    <t>№ 47/7</t>
  </si>
  <si>
    <t>№ 47/6</t>
  </si>
  <si>
    <t>№ 55/2</t>
  </si>
  <si>
    <t>от 12.12.2014г.</t>
  </si>
  <si>
    <t>Тарифы для населения на тепловую энергию, вырабатываемую газовой котельной ОАО "РЭУ" по сетям "Теплоснаб" (котельная № 219)</t>
  </si>
  <si>
    <t>№ 27/101</t>
  </si>
  <si>
    <t>от 27.06.2014г.</t>
  </si>
  <si>
    <t>ООО "УК "КОММУНАЛЬЩИК" не закупает ресурсы у поставщиков коммунальных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</si>
</sst>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%"/>
    <numFmt numFmtId="180" formatCode="0.0"/>
    <numFmt numFmtId="181" formatCode="0.00000"/>
    <numFmt numFmtId="182" formatCode="0.000000"/>
    <numFmt numFmtId="183" formatCode="0.0000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14"/>
      <color indexed="36"/>
      <name val="Times New Roman"/>
      <family val="1"/>
    </font>
    <font>
      <b/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22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8"/>
      <name val="Calibri"/>
      <family val="2"/>
    </font>
    <font>
      <b/>
      <sz val="14"/>
      <color indexed="8"/>
      <name val="Calibri"/>
      <family val="2"/>
    </font>
    <font>
      <b/>
      <sz val="14"/>
      <color indexed="36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3"/>
      <name val="Times New Roman"/>
      <family val="1"/>
    </font>
    <font>
      <sz val="13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7"/>
      <name val="Times New Roman"/>
      <family val="1"/>
    </font>
    <font>
      <sz val="16"/>
      <color indexed="17"/>
      <name val="Calibri"/>
      <family val="2"/>
    </font>
    <font>
      <sz val="16"/>
      <color indexed="17"/>
      <name val="Times New Roman"/>
      <family val="1"/>
    </font>
    <font>
      <sz val="13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00B050"/>
      <name val="Times New Roman"/>
      <family val="1"/>
    </font>
    <font>
      <sz val="16"/>
      <color rgb="FF00B050"/>
      <name val="Times New Roman"/>
      <family val="1"/>
    </font>
    <font>
      <sz val="16"/>
      <color rgb="FF00B050"/>
      <name val="Calibri"/>
      <family val="2"/>
    </font>
    <font>
      <sz val="13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>
        <color indexed="63"/>
      </right>
      <top style="thin"/>
      <bottom/>
    </border>
    <border>
      <left style="thin">
        <color indexed="55"/>
      </left>
      <right style="thin"/>
      <top style="thin"/>
      <bottom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>
        <color indexed="63"/>
      </right>
      <top/>
      <bottom style="thin"/>
    </border>
    <border>
      <left style="thin">
        <color indexed="55"/>
      </left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1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2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4" fillId="32" borderId="14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top" wrapText="1"/>
    </xf>
    <xf numFmtId="2" fontId="14" fillId="32" borderId="12" xfId="0" applyNumberFormat="1" applyFont="1" applyFill="1" applyBorder="1" applyAlignment="1">
      <alignment horizontal="center" vertical="center" wrapText="1"/>
    </xf>
    <xf numFmtId="2" fontId="14" fillId="32" borderId="16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33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2" fontId="89" fillId="0" borderId="10" xfId="0" applyNumberFormat="1" applyFont="1" applyFill="1" applyBorder="1" applyAlignment="1">
      <alignment horizontal="center" wrapText="1"/>
    </xf>
    <xf numFmtId="2" fontId="89" fillId="0" borderId="10" xfId="0" applyNumberFormat="1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top" wrapText="1"/>
    </xf>
    <xf numFmtId="2" fontId="89" fillId="0" borderId="12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0" fontId="89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49" fontId="13" fillId="4" borderId="0" xfId="0" applyNumberFormat="1" applyFont="1" applyFill="1" applyAlignment="1">
      <alignment horizontal="center" vertical="top"/>
    </xf>
    <xf numFmtId="0" fontId="14" fillId="0" borderId="20" xfId="0" applyFont="1" applyFill="1" applyBorder="1" applyAlignment="1">
      <alignment vertical="center"/>
    </xf>
    <xf numFmtId="179" fontId="90" fillId="0" borderId="20" xfId="57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179" fontId="14" fillId="0" borderId="20" xfId="57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2" fontId="14" fillId="32" borderId="14" xfId="0" applyNumberFormat="1" applyFont="1" applyFill="1" applyBorder="1" applyAlignment="1">
      <alignment horizontal="center" wrapText="1"/>
    </xf>
    <xf numFmtId="2" fontId="91" fillId="32" borderId="14" xfId="0" applyNumberFormat="1" applyFont="1" applyFill="1" applyBorder="1" applyAlignment="1">
      <alignment horizontal="center" wrapText="1"/>
    </xf>
    <xf numFmtId="0" fontId="91" fillId="32" borderId="13" xfId="0" applyFont="1" applyFill="1" applyBorder="1" applyAlignment="1">
      <alignment horizontal="center" vertical="top" wrapText="1"/>
    </xf>
    <xf numFmtId="2" fontId="91" fillId="32" borderId="14" xfId="0" applyNumberFormat="1" applyFont="1" applyFill="1" applyBorder="1" applyAlignment="1">
      <alignment horizontal="center" vertical="center" wrapText="1"/>
    </xf>
    <xf numFmtId="0" fontId="91" fillId="32" borderId="16" xfId="0" applyFont="1" applyFill="1" applyBorder="1" applyAlignment="1">
      <alignment horizontal="center" vertical="top" wrapText="1"/>
    </xf>
    <xf numFmtId="2" fontId="91" fillId="32" borderId="16" xfId="0" applyNumberFormat="1" applyFont="1" applyFill="1" applyBorder="1" applyAlignment="1">
      <alignment horizontal="center" wrapText="1"/>
    </xf>
    <xf numFmtId="0" fontId="14" fillId="32" borderId="16" xfId="0" applyFont="1" applyFill="1" applyBorder="1" applyAlignment="1">
      <alignment horizontal="center" vertical="top" wrapText="1"/>
    </xf>
    <xf numFmtId="2" fontId="90" fillId="32" borderId="14" xfId="0" applyNumberFormat="1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top"/>
    </xf>
    <xf numFmtId="2" fontId="14" fillId="32" borderId="14" xfId="0" applyNumberFormat="1" applyFont="1" applyFill="1" applyBorder="1" applyAlignment="1">
      <alignment horizontal="center" vertical="center"/>
    </xf>
    <xf numFmtId="173" fontId="14" fillId="32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38" fillId="0" borderId="0" xfId="0" applyFont="1" applyFill="1" applyAlignment="1">
      <alignment/>
    </xf>
    <xf numFmtId="0" fontId="38" fillId="32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11" fillId="0" borderId="15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vertical="center"/>
    </xf>
    <xf numFmtId="49" fontId="14" fillId="0" borderId="24" xfId="0" applyNumberFormat="1" applyFont="1" applyFill="1" applyBorder="1" applyAlignment="1">
      <alignment horizontal="center" vertical="top" wrapText="1"/>
    </xf>
    <xf numFmtId="49" fontId="13" fillId="0" borderId="25" xfId="0" applyNumberFormat="1" applyFont="1" applyFill="1" applyBorder="1" applyAlignment="1">
      <alignment horizontal="center" vertical="top" wrapText="1"/>
    </xf>
    <xf numFmtId="49" fontId="89" fillId="0" borderId="15" xfId="0" applyNumberFormat="1" applyFont="1" applyFill="1" applyBorder="1" applyAlignment="1">
      <alignment horizontal="center" vertical="top" wrapText="1"/>
    </xf>
    <xf numFmtId="49" fontId="89" fillId="0" borderId="26" xfId="0" applyNumberFormat="1" applyFont="1" applyFill="1" applyBorder="1" applyAlignment="1">
      <alignment horizontal="center" vertical="top" wrapText="1"/>
    </xf>
    <xf numFmtId="49" fontId="92" fillId="0" borderId="15" xfId="0" applyNumberFormat="1" applyFont="1" applyFill="1" applyBorder="1" applyAlignment="1">
      <alignment horizontal="center" vertical="top" wrapText="1"/>
    </xf>
    <xf numFmtId="49" fontId="13" fillId="0" borderId="26" xfId="0" applyNumberFormat="1" applyFont="1" applyFill="1" applyBorder="1" applyAlignment="1">
      <alignment horizontal="center" vertical="top" wrapText="1"/>
    </xf>
    <xf numFmtId="49" fontId="13" fillId="4" borderId="26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center"/>
    </xf>
    <xf numFmtId="49" fontId="92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13" fillId="0" borderId="26" xfId="0" applyFont="1" applyBorder="1" applyAlignment="1">
      <alignment vertical="center" wrapText="1"/>
    </xf>
    <xf numFmtId="0" fontId="14" fillId="32" borderId="19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8" fillId="0" borderId="0" xfId="0" applyFont="1" applyFill="1" applyBorder="1" applyAlignment="1">
      <alignment/>
    </xf>
    <xf numFmtId="2" fontId="90" fillId="32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32" borderId="28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2" fontId="92" fillId="0" borderId="10" xfId="0" applyNumberFormat="1" applyFont="1" applyFill="1" applyBorder="1" applyAlignment="1">
      <alignment horizontal="center" vertical="center" wrapText="1"/>
    </xf>
    <xf numFmtId="2" fontId="92" fillId="0" borderId="27" xfId="0" applyNumberFormat="1" applyFont="1" applyFill="1" applyBorder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top" wrapText="1"/>
    </xf>
    <xf numFmtId="0" fontId="89" fillId="7" borderId="11" xfId="0" applyFont="1" applyFill="1" applyBorder="1" applyAlignment="1">
      <alignment horizontal="center" vertical="top" wrapText="1"/>
    </xf>
    <xf numFmtId="0" fontId="89" fillId="7" borderId="12" xfId="0" applyFont="1" applyFill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center" wrapText="1"/>
    </xf>
    <xf numFmtId="2" fontId="92" fillId="7" borderId="27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top" wrapText="1"/>
    </xf>
    <xf numFmtId="0" fontId="8" fillId="7" borderId="0" xfId="0" applyFont="1" applyFill="1" applyAlignment="1">
      <alignment/>
    </xf>
    <xf numFmtId="0" fontId="2" fillId="7" borderId="1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wrapText="1"/>
    </xf>
    <xf numFmtId="0" fontId="14" fillId="7" borderId="10" xfId="0" applyFont="1" applyFill="1" applyBorder="1" applyAlignment="1">
      <alignment horizontal="center" vertical="center" wrapText="1"/>
    </xf>
    <xf numFmtId="0" fontId="89" fillId="7" borderId="10" xfId="0" applyFont="1" applyFill="1" applyBorder="1" applyAlignment="1">
      <alignment horizontal="center" vertical="center" wrapText="1"/>
    </xf>
    <xf numFmtId="0" fontId="92" fillId="7" borderId="1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181" fontId="13" fillId="7" borderId="10" xfId="0" applyNumberFormat="1" applyFont="1" applyFill="1" applyBorder="1" applyAlignment="1">
      <alignment horizontal="center" vertical="center" wrapText="1"/>
    </xf>
    <xf numFmtId="173" fontId="13" fillId="7" borderId="10" xfId="0" applyNumberFormat="1" applyFont="1" applyFill="1" applyBorder="1" applyAlignment="1">
      <alignment horizontal="center" vertical="center" wrapText="1"/>
    </xf>
    <xf numFmtId="0" fontId="89" fillId="7" borderId="10" xfId="0" applyFont="1" applyFill="1" applyBorder="1" applyAlignment="1">
      <alignment horizontal="center" wrapText="1"/>
    </xf>
    <xf numFmtId="0" fontId="92" fillId="7" borderId="10" xfId="0" applyFont="1" applyFill="1" applyBorder="1" applyAlignment="1">
      <alignment horizontal="center" vertical="center" wrapText="1"/>
    </xf>
    <xf numFmtId="0" fontId="92" fillId="7" borderId="27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93" fillId="7" borderId="10" xfId="0" applyFont="1" applyFill="1" applyBorder="1" applyAlignment="1">
      <alignment horizontal="center" vertical="center" wrapText="1"/>
    </xf>
    <xf numFmtId="0" fontId="93" fillId="7" borderId="12" xfId="0" applyFont="1" applyFill="1" applyBorder="1" applyAlignment="1">
      <alignment horizontal="center" vertical="center" wrapText="1"/>
    </xf>
    <xf numFmtId="0" fontId="94" fillId="7" borderId="12" xfId="0" applyFont="1" applyFill="1" applyBorder="1" applyAlignment="1">
      <alignment horizontal="center" vertical="center"/>
    </xf>
    <xf numFmtId="0" fontId="93" fillId="7" borderId="12" xfId="0" applyFont="1" applyFill="1" applyBorder="1" applyAlignment="1">
      <alignment/>
    </xf>
    <xf numFmtId="0" fontId="93" fillId="7" borderId="10" xfId="0" applyFont="1" applyFill="1" applyBorder="1" applyAlignment="1">
      <alignment/>
    </xf>
    <xf numFmtId="0" fontId="93" fillId="7" borderId="11" xfId="0" applyFont="1" applyFill="1" applyBorder="1" applyAlignment="1">
      <alignment horizontal="center" vertical="center" wrapText="1"/>
    </xf>
    <xf numFmtId="2" fontId="93" fillId="7" borderId="10" xfId="0" applyNumberFormat="1" applyFont="1" applyFill="1" applyBorder="1" applyAlignment="1">
      <alignment horizontal="center" vertical="center" wrapText="1"/>
    </xf>
    <xf numFmtId="2" fontId="92" fillId="7" borderId="10" xfId="0" applyNumberFormat="1" applyFont="1" applyFill="1" applyBorder="1" applyAlignment="1">
      <alignment horizontal="center" vertical="center" wrapText="1"/>
    </xf>
    <xf numFmtId="2" fontId="92" fillId="7" borderId="12" xfId="0" applyNumberFormat="1" applyFont="1" applyFill="1" applyBorder="1" applyAlignment="1">
      <alignment horizontal="center" vertical="center" wrapText="1"/>
    </xf>
    <xf numFmtId="0" fontId="92" fillId="7" borderId="11" xfId="0" applyFont="1" applyFill="1" applyBorder="1" applyAlignment="1">
      <alignment horizontal="center" vertical="center" wrapText="1"/>
    </xf>
    <xf numFmtId="0" fontId="95" fillId="7" borderId="12" xfId="0" applyFont="1" applyFill="1" applyBorder="1" applyAlignment="1">
      <alignment horizontal="center" vertical="center"/>
    </xf>
    <xf numFmtId="0" fontId="92" fillId="7" borderId="12" xfId="0" applyFont="1" applyFill="1" applyBorder="1" applyAlignment="1">
      <alignment vertical="center" wrapText="1"/>
    </xf>
    <xf numFmtId="2" fontId="92" fillId="7" borderId="11" xfId="0" applyNumberFormat="1" applyFont="1" applyFill="1" applyBorder="1" applyAlignment="1">
      <alignment horizontal="center" vertical="center" wrapText="1"/>
    </xf>
    <xf numFmtId="2" fontId="92" fillId="7" borderId="10" xfId="0" applyNumberFormat="1" applyFont="1" applyFill="1" applyBorder="1" applyAlignment="1">
      <alignment horizontal="center" wrapText="1"/>
    </xf>
    <xf numFmtId="2" fontId="92" fillId="7" borderId="11" xfId="0" applyNumberFormat="1" applyFont="1" applyFill="1" applyBorder="1" applyAlignment="1">
      <alignment horizontal="center" wrapText="1"/>
    </xf>
    <xf numFmtId="0" fontId="92" fillId="7" borderId="10" xfId="0" applyFont="1" applyFill="1" applyBorder="1" applyAlignment="1">
      <alignment horizontal="center" wrapText="1"/>
    </xf>
    <xf numFmtId="0" fontId="92" fillId="7" borderId="11" xfId="0" applyFont="1" applyFill="1" applyBorder="1" applyAlignment="1">
      <alignment horizontal="center" wrapText="1"/>
    </xf>
    <xf numFmtId="0" fontId="92" fillId="7" borderId="12" xfId="0" applyFont="1" applyFill="1" applyBorder="1" applyAlignment="1">
      <alignment horizontal="center" vertical="top" wrapText="1"/>
    </xf>
    <xf numFmtId="0" fontId="92" fillId="7" borderId="11" xfId="0" applyFont="1" applyFill="1" applyBorder="1" applyAlignment="1">
      <alignment horizontal="center" vertical="top" wrapText="1"/>
    </xf>
    <xf numFmtId="0" fontId="90" fillId="7" borderId="10" xfId="0" applyFont="1" applyFill="1" applyBorder="1" applyAlignment="1">
      <alignment horizontal="center" vertical="center" wrapText="1"/>
    </xf>
    <xf numFmtId="0" fontId="90" fillId="7" borderId="11" xfId="0" applyFont="1" applyFill="1" applyBorder="1" applyAlignment="1">
      <alignment horizontal="center" vertical="center" wrapText="1"/>
    </xf>
    <xf numFmtId="0" fontId="92" fillId="7" borderId="10" xfId="0" applyFont="1" applyFill="1" applyBorder="1" applyAlignment="1">
      <alignment horizontal="center" vertical="top" wrapText="1"/>
    </xf>
    <xf numFmtId="0" fontId="92" fillId="7" borderId="12" xfId="0" applyFont="1" applyFill="1" applyBorder="1" applyAlignment="1">
      <alignment horizontal="left" vertical="top" wrapText="1"/>
    </xf>
    <xf numFmtId="0" fontId="92" fillId="7" borderId="10" xfId="0" applyFont="1" applyFill="1" applyBorder="1" applyAlignment="1">
      <alignment horizontal="left" vertical="top" wrapText="1"/>
    </xf>
    <xf numFmtId="49" fontId="92" fillId="7" borderId="10" xfId="0" applyNumberFormat="1" applyFont="1" applyFill="1" applyBorder="1" applyAlignment="1">
      <alignment horizontal="center" vertical="center" wrapText="1"/>
    </xf>
    <xf numFmtId="2" fontId="92" fillId="7" borderId="14" xfId="0" applyNumberFormat="1" applyFont="1" applyFill="1" applyBorder="1" applyAlignment="1">
      <alignment horizontal="center" vertical="center" wrapText="1"/>
    </xf>
    <xf numFmtId="0" fontId="92" fillId="7" borderId="13" xfId="0" applyFont="1" applyFill="1" applyBorder="1" applyAlignment="1">
      <alignment horizontal="center" vertical="center" wrapText="1"/>
    </xf>
    <xf numFmtId="0" fontId="92" fillId="7" borderId="19" xfId="0" applyFont="1" applyFill="1" applyBorder="1" applyAlignment="1">
      <alignment horizontal="center" vertical="center" wrapText="1"/>
    </xf>
    <xf numFmtId="0" fontId="92" fillId="7" borderId="14" xfId="0" applyFont="1" applyFill="1" applyBorder="1" applyAlignment="1">
      <alignment horizontal="center" vertical="center" wrapText="1"/>
    </xf>
    <xf numFmtId="0" fontId="92" fillId="7" borderId="16" xfId="0" applyFont="1" applyFill="1" applyBorder="1" applyAlignment="1">
      <alignment horizontal="center" vertical="center" wrapText="1"/>
    </xf>
    <xf numFmtId="0" fontId="92" fillId="7" borderId="28" xfId="0" applyFont="1" applyFill="1" applyBorder="1" applyAlignment="1">
      <alignment horizontal="center" vertical="center" wrapText="1"/>
    </xf>
    <xf numFmtId="0" fontId="92" fillId="7" borderId="12" xfId="0" applyFont="1" applyFill="1" applyBorder="1" applyAlignment="1">
      <alignment vertical="top" wrapText="1"/>
    </xf>
    <xf numFmtId="0" fontId="92" fillId="7" borderId="10" xfId="0" applyFont="1" applyFill="1" applyBorder="1" applyAlignment="1">
      <alignment vertical="top" wrapText="1"/>
    </xf>
    <xf numFmtId="0" fontId="92" fillId="7" borderId="11" xfId="0" applyFont="1" applyFill="1" applyBorder="1" applyAlignment="1">
      <alignment vertical="top" wrapText="1"/>
    </xf>
    <xf numFmtId="0" fontId="92" fillId="7" borderId="0" xfId="0" applyFont="1" applyFill="1" applyBorder="1" applyAlignment="1">
      <alignment vertical="top" wrapText="1"/>
    </xf>
    <xf numFmtId="0" fontId="96" fillId="7" borderId="0" xfId="0" applyFont="1" applyFill="1" applyAlignment="1">
      <alignment/>
    </xf>
    <xf numFmtId="0" fontId="95" fillId="7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/>
    </xf>
    <xf numFmtId="179" fontId="11" fillId="0" borderId="20" xfId="57" applyNumberFormat="1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79" fontId="14" fillId="0" borderId="31" xfId="57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90" fillId="0" borderId="21" xfId="0" applyFont="1" applyFill="1" applyBorder="1" applyAlignment="1">
      <alignment vertical="center"/>
    </xf>
    <xf numFmtId="0" fontId="91" fillId="0" borderId="23" xfId="0" applyFont="1" applyFill="1" applyBorder="1" applyAlignment="1">
      <alignment vertical="center"/>
    </xf>
    <xf numFmtId="179" fontId="91" fillId="0" borderId="20" xfId="57" applyNumberFormat="1" applyFont="1" applyFill="1" applyBorder="1" applyAlignment="1">
      <alignment vertical="center"/>
    </xf>
    <xf numFmtId="0" fontId="91" fillId="0" borderId="21" xfId="0" applyFont="1" applyFill="1" applyBorder="1" applyAlignment="1">
      <alignment vertical="center"/>
    </xf>
    <xf numFmtId="179" fontId="14" fillId="0" borderId="20" xfId="57" applyNumberFormat="1" applyFont="1" applyFill="1" applyBorder="1" applyAlignment="1">
      <alignment/>
    </xf>
    <xf numFmtId="0" fontId="14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179" fontId="90" fillId="0" borderId="27" xfId="57" applyNumberFormat="1" applyFont="1" applyFill="1" applyBorder="1" applyAlignment="1">
      <alignment vertical="center"/>
    </xf>
    <xf numFmtId="0" fontId="90" fillId="0" borderId="28" xfId="0" applyFont="1" applyFill="1" applyBorder="1" applyAlignment="1">
      <alignment vertical="center"/>
    </xf>
    <xf numFmtId="0" fontId="0" fillId="0" borderId="22" xfId="0" applyBorder="1" applyAlignment="1">
      <alignment/>
    </xf>
    <xf numFmtId="173" fontId="13" fillId="0" borderId="10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2" fontId="13" fillId="7" borderId="12" xfId="0" applyNumberFormat="1" applyFont="1" applyFill="1" applyBorder="1" applyAlignment="1">
      <alignment vertical="top" wrapText="1"/>
    </xf>
    <xf numFmtId="0" fontId="13" fillId="7" borderId="12" xfId="0" applyFont="1" applyFill="1" applyBorder="1" applyAlignment="1">
      <alignment vertical="top" wrapText="1"/>
    </xf>
    <xf numFmtId="2" fontId="13" fillId="7" borderId="10" xfId="0" applyNumberFormat="1" applyFont="1" applyFill="1" applyBorder="1" applyAlignment="1">
      <alignment vertical="top" wrapText="1"/>
    </xf>
    <xf numFmtId="0" fontId="13" fillId="7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13" fontId="2" fillId="7" borderId="10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4" fillId="34" borderId="14" xfId="0" applyNumberFormat="1" applyFont="1" applyFill="1" applyBorder="1" applyAlignment="1">
      <alignment horizontal="center" vertical="center" wrapText="1"/>
    </xf>
    <xf numFmtId="173" fontId="92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25" fillId="34" borderId="14" xfId="0" applyNumberFormat="1" applyFont="1" applyFill="1" applyBorder="1" applyAlignment="1">
      <alignment horizontal="center" vertical="center" wrapText="1"/>
    </xf>
    <xf numFmtId="2" fontId="13" fillId="7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3" fontId="13" fillId="34" borderId="10" xfId="0" applyNumberFormat="1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vertical="center" wrapText="1"/>
    </xf>
    <xf numFmtId="181" fontId="13" fillId="34" borderId="10" xfId="0" applyNumberFormat="1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/>
    </xf>
    <xf numFmtId="2" fontId="13" fillId="7" borderId="10" xfId="0" applyNumberFormat="1" applyFont="1" applyFill="1" applyBorder="1" applyAlignment="1">
      <alignment horizontal="center" wrapText="1"/>
    </xf>
    <xf numFmtId="2" fontId="13" fillId="7" borderId="11" xfId="0" applyNumberFormat="1" applyFont="1" applyFill="1" applyBorder="1" applyAlignment="1">
      <alignment horizontal="center" wrapText="1"/>
    </xf>
    <xf numFmtId="0" fontId="13" fillId="7" borderId="18" xfId="0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13" fontId="2" fillId="7" borderId="12" xfId="0" applyNumberFormat="1" applyFont="1" applyFill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center" vertical="center" wrapText="1"/>
    </xf>
    <xf numFmtId="0" fontId="97" fillId="7" borderId="15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3" fillId="35" borderId="16" xfId="0" applyFont="1" applyFill="1" applyBorder="1" applyAlignment="1">
      <alignment horizontal="left" vertical="center" wrapText="1"/>
    </xf>
    <xf numFmtId="0" fontId="92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20" fillId="35" borderId="3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98" fillId="35" borderId="36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vertical="center"/>
    </xf>
    <xf numFmtId="0" fontId="99" fillId="0" borderId="0" xfId="0" applyFont="1" applyFill="1" applyAlignment="1">
      <alignment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top" wrapText="1"/>
    </xf>
    <xf numFmtId="49" fontId="92" fillId="0" borderId="15" xfId="0" applyNumberFormat="1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top" wrapText="1"/>
    </xf>
    <xf numFmtId="2" fontId="14" fillId="36" borderId="14" xfId="0" applyNumberFormat="1" applyFont="1" applyFill="1" applyBorder="1" applyAlignment="1">
      <alignment horizontal="center" vertical="center" wrapText="1"/>
    </xf>
    <xf numFmtId="0" fontId="90" fillId="7" borderId="1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2" fontId="92" fillId="34" borderId="10" xfId="0" applyNumberFormat="1" applyFont="1" applyFill="1" applyBorder="1" applyAlignment="1">
      <alignment horizontal="center" vertical="center" wrapText="1"/>
    </xf>
    <xf numFmtId="2" fontId="90" fillId="34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3" fontId="2" fillId="0" borderId="10" xfId="0" applyNumberFormat="1" applyFont="1" applyFill="1" applyBorder="1" applyAlignment="1">
      <alignment horizontal="center" vertical="center" wrapText="1"/>
    </xf>
    <xf numFmtId="13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3" fillId="0" borderId="10" xfId="0" applyNumberFormat="1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2" fontId="92" fillId="0" borderId="11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 wrapText="1"/>
    </xf>
    <xf numFmtId="2" fontId="92" fillId="0" borderId="10" xfId="0" applyNumberFormat="1" applyFont="1" applyFill="1" applyBorder="1" applyAlignment="1">
      <alignment horizontal="center" wrapText="1"/>
    </xf>
    <xf numFmtId="2" fontId="92" fillId="0" borderId="11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 wrapText="1"/>
    </xf>
    <xf numFmtId="0" fontId="92" fillId="0" borderId="11" xfId="0" applyFont="1" applyFill="1" applyBorder="1" applyAlignment="1">
      <alignment horizontal="center" wrapText="1"/>
    </xf>
    <xf numFmtId="0" fontId="95" fillId="0" borderId="12" xfId="0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top" wrapText="1"/>
    </xf>
    <xf numFmtId="0" fontId="92" fillId="0" borderId="11" xfId="0" applyFont="1" applyFill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left" vertical="top" wrapText="1"/>
    </xf>
    <xf numFmtId="0" fontId="92" fillId="0" borderId="28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top" wrapText="1"/>
    </xf>
    <xf numFmtId="49" fontId="92" fillId="0" borderId="10" xfId="0" applyNumberFormat="1" applyFont="1" applyFill="1" applyBorder="1" applyAlignment="1">
      <alignment horizontal="center" vertical="center" wrapText="1"/>
    </xf>
    <xf numFmtId="2" fontId="92" fillId="0" borderId="14" xfId="0" applyNumberFormat="1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2" fontId="92" fillId="0" borderId="12" xfId="0" applyNumberFormat="1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vertical="top" wrapText="1"/>
    </xf>
    <xf numFmtId="0" fontId="92" fillId="0" borderId="10" xfId="0" applyFont="1" applyFill="1" applyBorder="1" applyAlignment="1">
      <alignment vertical="top" wrapText="1"/>
    </xf>
    <xf numFmtId="0" fontId="92" fillId="0" borderId="11" xfId="0" applyFont="1" applyFill="1" applyBorder="1" applyAlignment="1">
      <alignment vertical="top" wrapText="1"/>
    </xf>
    <xf numFmtId="2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92" fillId="0" borderId="0" xfId="0" applyFont="1" applyFill="1" applyBorder="1" applyAlignment="1">
      <alignment vertical="top" wrapText="1"/>
    </xf>
    <xf numFmtId="0" fontId="96" fillId="0" borderId="0" xfId="0" applyFont="1" applyFill="1" applyAlignment="1">
      <alignment/>
    </xf>
    <xf numFmtId="0" fontId="11" fillId="0" borderId="2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2" fontId="14" fillId="32" borderId="38" xfId="0" applyNumberFormat="1" applyFont="1" applyFill="1" applyBorder="1" applyAlignment="1">
      <alignment horizontal="center" vertical="center" wrapText="1"/>
    </xf>
    <xf numFmtId="179" fontId="14" fillId="0" borderId="39" xfId="57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4" fillId="32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79" fontId="11" fillId="0" borderId="33" xfId="57" applyNumberFormat="1" applyFont="1" applyFill="1" applyBorder="1" applyAlignment="1">
      <alignment vertical="center"/>
    </xf>
    <xf numFmtId="49" fontId="14" fillId="0" borderId="43" xfId="0" applyNumberFormat="1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2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top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35" xfId="0" applyFont="1" applyFill="1" applyBorder="1" applyAlignment="1">
      <alignment horizontal="center" vertical="center" wrapText="1"/>
    </xf>
    <xf numFmtId="0" fontId="33" fillId="37" borderId="35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92" fillId="0" borderId="15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/>
    </xf>
    <xf numFmtId="0" fontId="100" fillId="4" borderId="26" xfId="0" applyFont="1" applyFill="1" applyBorder="1" applyAlignment="1">
      <alignment horizontal="center" vertical="center" wrapText="1"/>
    </xf>
    <xf numFmtId="0" fontId="100" fillId="4" borderId="35" xfId="0" applyFont="1" applyFill="1" applyBorder="1" applyAlignment="1">
      <alignment horizontal="center" vertical="center" wrapText="1"/>
    </xf>
    <xf numFmtId="0" fontId="101" fillId="4" borderId="35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top" wrapText="1"/>
    </xf>
    <xf numFmtId="0" fontId="42" fillId="0" borderId="33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89" fillId="0" borderId="10" xfId="0" applyFont="1" applyBorder="1" applyAlignment="1">
      <alignment horizontal="left" vertical="top" wrapText="1"/>
    </xf>
    <xf numFmtId="0" fontId="89" fillId="0" borderId="11" xfId="0" applyFont="1" applyBorder="1" applyAlignment="1">
      <alignment horizontal="left" vertical="top" wrapText="1"/>
    </xf>
    <xf numFmtId="0" fontId="89" fillId="0" borderId="12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89" fillId="0" borderId="15" xfId="0" applyFont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20" fillId="4" borderId="35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33" fillId="4" borderId="46" xfId="0" applyFont="1" applyFill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49" fontId="89" fillId="0" borderId="15" xfId="0" applyNumberFormat="1" applyFont="1" applyFill="1" applyBorder="1" applyAlignment="1">
      <alignment horizontal="center" vertical="top" wrapText="1"/>
    </xf>
    <xf numFmtId="0" fontId="11" fillId="32" borderId="47" xfId="0" applyFont="1" applyFill="1" applyBorder="1" applyAlignment="1">
      <alignment horizontal="center" vertical="center" wrapText="1"/>
    </xf>
    <xf numFmtId="0" fontId="11" fillId="32" borderId="48" xfId="0" applyFont="1" applyFill="1" applyBorder="1" applyAlignment="1">
      <alignment horizontal="center" vertical="center" wrapText="1"/>
    </xf>
    <xf numFmtId="0" fontId="11" fillId="32" borderId="4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20" fillId="4" borderId="35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7" borderId="10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36" fillId="32" borderId="1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 wrapText="1"/>
    </xf>
    <xf numFmtId="0" fontId="16" fillId="0" borderId="35" xfId="0" applyFont="1" applyBorder="1" applyAlignment="1">
      <alignment vertical="top"/>
    </xf>
    <xf numFmtId="0" fontId="16" fillId="0" borderId="50" xfId="0" applyFont="1" applyBorder="1" applyAlignment="1">
      <alignment vertical="top"/>
    </xf>
    <xf numFmtId="0" fontId="10" fillId="7" borderId="10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0" fillId="7" borderId="15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100" fillId="4" borderId="45" xfId="0" applyFont="1" applyFill="1" applyBorder="1" applyAlignment="1">
      <alignment horizontal="center" vertical="center" wrapText="1"/>
    </xf>
    <xf numFmtId="0" fontId="100" fillId="4" borderId="46" xfId="0" applyFont="1" applyFill="1" applyBorder="1" applyAlignment="1">
      <alignment horizontal="center" vertical="center" wrapText="1"/>
    </xf>
    <xf numFmtId="0" fontId="102" fillId="4" borderId="46" xfId="0" applyFont="1" applyFill="1" applyBorder="1" applyAlignment="1">
      <alignment/>
    </xf>
    <xf numFmtId="0" fontId="89" fillId="7" borderId="11" xfId="0" applyFont="1" applyFill="1" applyBorder="1" applyAlignment="1">
      <alignment horizontal="center" vertical="center" wrapText="1"/>
    </xf>
    <xf numFmtId="0" fontId="89" fillId="7" borderId="15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vertical="center" wrapText="1"/>
    </xf>
    <xf numFmtId="49" fontId="89" fillId="0" borderId="10" xfId="0" applyNumberFormat="1" applyFont="1" applyFill="1" applyBorder="1" applyAlignment="1">
      <alignment horizontal="center" vertical="top" wrapText="1"/>
    </xf>
    <xf numFmtId="49" fontId="89" fillId="0" borderId="11" xfId="0" applyNumberFormat="1" applyFont="1" applyFill="1" applyBorder="1" applyAlignment="1">
      <alignment horizontal="center" vertical="top" wrapText="1"/>
    </xf>
    <xf numFmtId="0" fontId="14" fillId="0" borderId="15" xfId="0" applyFont="1" applyBorder="1" applyAlignment="1">
      <alignment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/>
    </xf>
    <xf numFmtId="173" fontId="13" fillId="0" borderId="18" xfId="0" applyNumberFormat="1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/>
    </xf>
    <xf numFmtId="0" fontId="22" fillId="0" borderId="11" xfId="0" applyFont="1" applyBorder="1" applyAlignment="1">
      <alignment horizontal="left" vertical="top" wrapText="1"/>
    </xf>
    <xf numFmtId="0" fontId="20" fillId="4" borderId="46" xfId="0" applyFont="1" applyFill="1" applyBorder="1" applyAlignment="1">
      <alignment horizontal="center" wrapText="1"/>
    </xf>
    <xf numFmtId="0" fontId="31" fillId="4" borderId="36" xfId="0" applyFont="1" applyFill="1" applyBorder="1" applyAlignment="1">
      <alignment horizontal="center" vertical="center" wrapText="1"/>
    </xf>
    <xf numFmtId="0" fontId="32" fillId="4" borderId="36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top" wrapText="1"/>
    </xf>
    <xf numFmtId="0" fontId="89" fillId="0" borderId="11" xfId="0" applyFont="1" applyFill="1" applyBorder="1" applyAlignment="1">
      <alignment horizontal="left" vertical="top" wrapText="1"/>
    </xf>
    <xf numFmtId="0" fontId="89" fillId="0" borderId="12" xfId="0" applyFont="1" applyFill="1" applyBorder="1" applyAlignment="1">
      <alignment horizontal="left" vertical="top" wrapText="1"/>
    </xf>
    <xf numFmtId="0" fontId="89" fillId="0" borderId="11" xfId="0" applyFont="1" applyFill="1" applyBorder="1" applyAlignment="1">
      <alignment vertical="center" wrapText="1"/>
    </xf>
    <xf numFmtId="0" fontId="80" fillId="0" borderId="35" xfId="0" applyFont="1" applyBorder="1" applyAlignment="1">
      <alignment wrapText="1"/>
    </xf>
    <xf numFmtId="0" fontId="31" fillId="4" borderId="26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wrapText="1"/>
    </xf>
    <xf numFmtId="0" fontId="34" fillId="4" borderId="35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2" fillId="7" borderId="12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49" fontId="13" fillId="0" borderId="27" xfId="0" applyNumberFormat="1" applyFont="1" applyFill="1" applyBorder="1" applyAlignment="1">
      <alignment horizontal="center" vertical="top" wrapText="1"/>
    </xf>
    <xf numFmtId="49" fontId="13" fillId="0" borderId="28" xfId="0" applyNumberFormat="1" applyFont="1" applyFill="1" applyBorder="1" applyAlignment="1">
      <alignment horizontal="center" vertical="top" wrapText="1"/>
    </xf>
    <xf numFmtId="0" fontId="97" fillId="7" borderId="10" xfId="0" applyFont="1" applyFill="1" applyBorder="1" applyAlignment="1">
      <alignment horizontal="center" vertical="center" wrapText="1"/>
    </xf>
    <xf numFmtId="0" fontId="87" fillId="7" borderId="11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2" fillId="0" borderId="50" xfId="0" applyFont="1" applyFill="1" applyBorder="1" applyAlignment="1">
      <alignment horizontal="center" vertical="center" wrapText="1"/>
    </xf>
    <xf numFmtId="0" fontId="103" fillId="7" borderId="12" xfId="0" applyFont="1" applyFill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top" wrapText="1"/>
    </xf>
    <xf numFmtId="0" fontId="95" fillId="0" borderId="35" xfId="0" applyFont="1" applyBorder="1" applyAlignment="1">
      <alignment vertical="top"/>
    </xf>
    <xf numFmtId="0" fontId="95" fillId="0" borderId="50" xfId="0" applyFont="1" applyBorder="1" applyAlignment="1">
      <alignment vertical="top"/>
    </xf>
    <xf numFmtId="0" fontId="2" fillId="0" borderId="2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04" fillId="0" borderId="35" xfId="0" applyFont="1" applyBorder="1" applyAlignment="1">
      <alignment wrapText="1"/>
    </xf>
    <xf numFmtId="0" fontId="14" fillId="37" borderId="35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/>
    </xf>
    <xf numFmtId="49" fontId="13" fillId="0" borderId="53" xfId="0" applyNumberFormat="1" applyFont="1" applyFill="1" applyBorder="1" applyAlignment="1">
      <alignment horizontal="center" vertical="top" wrapText="1"/>
    </xf>
    <xf numFmtId="49" fontId="13" fillId="0" borderId="54" xfId="0" applyNumberFormat="1" applyFont="1" applyFill="1" applyBorder="1" applyAlignment="1">
      <alignment horizontal="center" vertical="top" wrapText="1"/>
    </xf>
    <xf numFmtId="0" fontId="13" fillId="0" borderId="37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1" fillId="32" borderId="47" xfId="0" applyFont="1" applyFill="1" applyBorder="1" applyAlignment="1">
      <alignment horizontal="center" vertical="center" wrapText="1"/>
    </xf>
    <xf numFmtId="0" fontId="41" fillId="32" borderId="48" xfId="0" applyFont="1" applyFill="1" applyBorder="1" applyAlignment="1">
      <alignment horizontal="center" vertical="center" wrapText="1"/>
    </xf>
    <xf numFmtId="0" fontId="41" fillId="32" borderId="49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wrapText="1"/>
    </xf>
    <xf numFmtId="0" fontId="33" fillId="4" borderId="35" xfId="0" applyFont="1" applyFill="1" applyBorder="1" applyAlignment="1">
      <alignment horizontal="center"/>
    </xf>
    <xf numFmtId="49" fontId="20" fillId="0" borderId="55" xfId="0" applyNumberFormat="1" applyFont="1" applyFill="1" applyBorder="1" applyAlignment="1">
      <alignment horizontal="center" vertical="top" wrapText="1"/>
    </xf>
    <xf numFmtId="49" fontId="20" fillId="0" borderId="56" xfId="0" applyNumberFormat="1" applyFont="1" applyFill="1" applyBorder="1" applyAlignment="1">
      <alignment horizontal="center" vertical="top" wrapText="1"/>
    </xf>
    <xf numFmtId="49" fontId="20" fillId="0" borderId="57" xfId="0" applyNumberFormat="1" applyFont="1" applyFill="1" applyBorder="1" applyAlignment="1">
      <alignment horizontal="center" vertical="top" wrapText="1"/>
    </xf>
    <xf numFmtId="49" fontId="20" fillId="0" borderId="58" xfId="0" applyNumberFormat="1" applyFont="1" applyFill="1" applyBorder="1" applyAlignment="1">
      <alignment horizontal="center" vertical="top" wrapText="1"/>
    </xf>
    <xf numFmtId="49" fontId="20" fillId="0" borderId="59" xfId="0" applyNumberFormat="1" applyFont="1" applyFill="1" applyBorder="1" applyAlignment="1">
      <alignment horizontal="center" vertical="top" wrapText="1"/>
    </xf>
    <xf numFmtId="49" fontId="20" fillId="0" borderId="60" xfId="0" applyNumberFormat="1" applyFont="1" applyFill="1" applyBorder="1" applyAlignment="1">
      <alignment horizontal="center" vertical="top" wrapText="1"/>
    </xf>
    <xf numFmtId="0" fontId="20" fillId="4" borderId="6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6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0" fillId="0" borderId="3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4"/>
  <sheetViews>
    <sheetView zoomScale="80" zoomScaleNormal="80" zoomScalePageLayoutView="0" workbookViewId="0" topLeftCell="A1">
      <selection activeCell="A456" sqref="A1:IV16384"/>
    </sheetView>
  </sheetViews>
  <sheetFormatPr defaultColWidth="9.140625" defaultRowHeight="51.75" customHeight="1"/>
  <cols>
    <col min="1" max="1" width="7.421875" style="109" customWidth="1"/>
    <col min="2" max="2" width="34.140625" style="1" customWidth="1"/>
    <col min="3" max="3" width="15.28125" style="344" customWidth="1"/>
    <col min="4" max="4" width="12.8515625" style="3" customWidth="1"/>
    <col min="5" max="5" width="19.00390625" style="3" customWidth="1"/>
    <col min="6" max="6" width="12.140625" style="3" customWidth="1"/>
    <col min="7" max="7" width="18.140625" style="3" customWidth="1"/>
    <col min="8" max="8" width="16.00390625" style="133" customWidth="1"/>
    <col min="9" max="9" width="14.140625" style="3" customWidth="1"/>
    <col min="10" max="10" width="15.00390625" style="89" customWidth="1"/>
    <col min="11" max="11" width="13.00390625" style="72" customWidth="1"/>
    <col min="12" max="12" width="6.140625" style="1" customWidth="1"/>
    <col min="13" max="14" width="9.140625" style="1" customWidth="1"/>
    <col min="15" max="15" width="9.140625" style="184" customWidth="1"/>
    <col min="16" max="16384" width="9.140625" style="1" customWidth="1"/>
  </cols>
  <sheetData>
    <row r="1" spans="1:10" ht="27" customHeight="1">
      <c r="A1" s="92"/>
      <c r="B1" s="448" t="s">
        <v>136</v>
      </c>
      <c r="C1" s="448"/>
      <c r="D1" s="448"/>
      <c r="E1" s="448"/>
      <c r="F1" s="448"/>
      <c r="G1" s="448"/>
      <c r="H1" s="448"/>
      <c r="I1" s="448"/>
      <c r="J1" s="448"/>
    </row>
    <row r="2" spans="1:11" ht="27" customHeight="1">
      <c r="A2" s="92"/>
      <c r="B2" s="448" t="s">
        <v>300</v>
      </c>
      <c r="C2" s="448"/>
      <c r="D2" s="448"/>
      <c r="E2" s="448"/>
      <c r="F2" s="448"/>
      <c r="G2" s="448"/>
      <c r="H2" s="448"/>
      <c r="I2" s="448"/>
      <c r="J2" s="448"/>
      <c r="K2" s="26"/>
    </row>
    <row r="3" spans="1:11" ht="23.25" customHeight="1">
      <c r="A3" s="92"/>
      <c r="B3" s="449" t="s">
        <v>301</v>
      </c>
      <c r="C3" s="449"/>
      <c r="D3" s="449"/>
      <c r="E3" s="449"/>
      <c r="F3" s="449"/>
      <c r="G3" s="449"/>
      <c r="H3" s="449"/>
      <c r="I3" s="449"/>
      <c r="J3" s="449"/>
      <c r="K3" s="26"/>
    </row>
    <row r="4" spans="1:15" ht="39.75" customHeight="1">
      <c r="A4" s="465" t="s">
        <v>0</v>
      </c>
      <c r="B4" s="454" t="s">
        <v>155</v>
      </c>
      <c r="C4" s="456" t="s">
        <v>154</v>
      </c>
      <c r="D4" s="458" t="s">
        <v>265</v>
      </c>
      <c r="E4" s="459"/>
      <c r="F4" s="459"/>
      <c r="G4" s="460"/>
      <c r="H4" s="461" t="s">
        <v>161</v>
      </c>
      <c r="I4" s="438" t="s">
        <v>290</v>
      </c>
      <c r="J4" s="450" t="s">
        <v>291</v>
      </c>
      <c r="K4" s="406" t="s">
        <v>360</v>
      </c>
      <c r="O4" s="190" t="s">
        <v>294</v>
      </c>
    </row>
    <row r="5" spans="1:11" ht="40.5" customHeight="1">
      <c r="A5" s="466"/>
      <c r="B5" s="455"/>
      <c r="C5" s="457"/>
      <c r="D5" s="452" t="s">
        <v>288</v>
      </c>
      <c r="E5" s="453"/>
      <c r="F5" s="452" t="s">
        <v>289</v>
      </c>
      <c r="G5" s="453"/>
      <c r="H5" s="462"/>
      <c r="I5" s="439"/>
      <c r="J5" s="451"/>
      <c r="K5" s="407"/>
    </row>
    <row r="6" spans="1:15" s="2" customFormat="1" ht="56.25" customHeight="1">
      <c r="A6" s="467"/>
      <c r="B6" s="455"/>
      <c r="C6" s="457"/>
      <c r="D6" s="5" t="s">
        <v>1</v>
      </c>
      <c r="E6" s="279" t="s">
        <v>213</v>
      </c>
      <c r="F6" s="279" t="s">
        <v>1</v>
      </c>
      <c r="G6" s="279" t="s">
        <v>213</v>
      </c>
      <c r="H6" s="462"/>
      <c r="I6" s="439"/>
      <c r="J6" s="451"/>
      <c r="K6" s="408"/>
      <c r="O6" s="184"/>
    </row>
    <row r="7" spans="1:11" ht="38.25" customHeight="1">
      <c r="A7" s="93" t="s">
        <v>78</v>
      </c>
      <c r="B7" s="463" t="s">
        <v>76</v>
      </c>
      <c r="C7" s="464"/>
      <c r="D7" s="464"/>
      <c r="E7" s="464"/>
      <c r="F7" s="464"/>
      <c r="G7" s="464"/>
      <c r="H7" s="464"/>
      <c r="I7" s="464"/>
      <c r="J7" s="464"/>
      <c r="K7" s="194"/>
    </row>
    <row r="8" spans="1:15" s="3" customFormat="1" ht="50.25" customHeight="1">
      <c r="A8" s="94" t="s">
        <v>4</v>
      </c>
      <c r="B8" s="379" t="s">
        <v>361</v>
      </c>
      <c r="C8" s="509"/>
      <c r="D8" s="509"/>
      <c r="E8" s="509"/>
      <c r="F8" s="509"/>
      <c r="G8" s="509"/>
      <c r="H8" s="509"/>
      <c r="I8" s="509"/>
      <c r="J8" s="509"/>
      <c r="K8" s="213"/>
      <c r="O8" s="26"/>
    </row>
    <row r="9" spans="1:13" ht="32.25" customHeight="1">
      <c r="A9" s="378" t="s">
        <v>5</v>
      </c>
      <c r="B9" s="375" t="s">
        <v>9</v>
      </c>
      <c r="C9" s="289" t="s">
        <v>303</v>
      </c>
      <c r="D9" s="5">
        <v>956.76</v>
      </c>
      <c r="E9" s="6">
        <v>1108.23</v>
      </c>
      <c r="F9" s="5">
        <v>995.53</v>
      </c>
      <c r="G9" s="6">
        <v>1159.21</v>
      </c>
      <c r="H9" s="373" t="s">
        <v>10</v>
      </c>
      <c r="I9" s="6">
        <f>E9</f>
        <v>1108.23</v>
      </c>
      <c r="J9" s="30">
        <f>G9</f>
        <v>1159.21</v>
      </c>
      <c r="K9" s="195">
        <f>J9/I9</f>
        <v>1.0460012813224693</v>
      </c>
      <c r="M9" s="245"/>
    </row>
    <row r="10" spans="1:11" ht="30" customHeight="1">
      <c r="A10" s="378"/>
      <c r="B10" s="375"/>
      <c r="C10" s="45" t="s">
        <v>324</v>
      </c>
      <c r="D10" s="7" t="s">
        <v>3</v>
      </c>
      <c r="E10" s="7" t="s">
        <v>3</v>
      </c>
      <c r="F10" s="7" t="s">
        <v>3</v>
      </c>
      <c r="G10" s="7" t="s">
        <v>3</v>
      </c>
      <c r="H10" s="373"/>
      <c r="I10" s="7" t="s">
        <v>3</v>
      </c>
      <c r="J10" s="33" t="s">
        <v>3</v>
      </c>
      <c r="K10" s="64"/>
    </row>
    <row r="11" spans="1:11" ht="22.5" customHeight="1">
      <c r="A11" s="378" t="s">
        <v>8</v>
      </c>
      <c r="B11" s="375" t="s">
        <v>162</v>
      </c>
      <c r="C11" s="290"/>
      <c r="D11" s="5">
        <v>956.76</v>
      </c>
      <c r="E11" s="6">
        <f>E9</f>
        <v>1108.23</v>
      </c>
      <c r="F11" s="5">
        <f>F9</f>
        <v>995.53</v>
      </c>
      <c r="G11" s="6">
        <f>G9</f>
        <v>1159.21</v>
      </c>
      <c r="H11" s="131">
        <v>0.03671</v>
      </c>
      <c r="I11" s="6">
        <f>E11*H11</f>
        <v>40.6831233</v>
      </c>
      <c r="J11" s="30">
        <f>G11*H11</f>
        <v>42.554599100000004</v>
      </c>
      <c r="K11" s="195">
        <f>J11/I11</f>
        <v>1.0460012813224693</v>
      </c>
    </row>
    <row r="12" spans="1:11" ht="24" customHeight="1">
      <c r="A12" s="378"/>
      <c r="B12" s="375"/>
      <c r="C12" s="291"/>
      <c r="D12" s="7" t="s">
        <v>3</v>
      </c>
      <c r="E12" s="7" t="s">
        <v>3</v>
      </c>
      <c r="F12" s="7" t="s">
        <v>3</v>
      </c>
      <c r="G12" s="7" t="s">
        <v>3</v>
      </c>
      <c r="H12" s="122" t="s">
        <v>6</v>
      </c>
      <c r="I12" s="146" t="s">
        <v>7</v>
      </c>
      <c r="J12" s="74" t="s">
        <v>7</v>
      </c>
      <c r="K12" s="64"/>
    </row>
    <row r="13" spans="1:11" ht="34.5" customHeight="1">
      <c r="A13" s="378" t="s">
        <v>11</v>
      </c>
      <c r="B13" s="375" t="s">
        <v>175</v>
      </c>
      <c r="C13" s="292"/>
      <c r="D13" s="5"/>
      <c r="E13" s="6"/>
      <c r="F13" s="5"/>
      <c r="G13" s="6"/>
      <c r="H13" s="373" t="s">
        <v>15</v>
      </c>
      <c r="I13" s="6">
        <f>I15+I17</f>
        <v>68.01680999999999</v>
      </c>
      <c r="J13" s="30">
        <f>J15+J17</f>
        <v>71.05287</v>
      </c>
      <c r="K13" s="63">
        <f>J13/I13</f>
        <v>1.0446369066705716</v>
      </c>
    </row>
    <row r="14" spans="1:11" ht="42.75" customHeight="1">
      <c r="A14" s="378"/>
      <c r="B14" s="375"/>
      <c r="C14" s="291"/>
      <c r="D14" s="7"/>
      <c r="E14" s="7"/>
      <c r="F14" s="7"/>
      <c r="G14" s="7"/>
      <c r="H14" s="373"/>
      <c r="I14" s="8" t="s">
        <v>19</v>
      </c>
      <c r="J14" s="34" t="s">
        <v>19</v>
      </c>
      <c r="K14" s="62"/>
    </row>
    <row r="15" spans="1:11" ht="32.25" customHeight="1">
      <c r="A15" s="382"/>
      <c r="B15" s="371" t="s">
        <v>12</v>
      </c>
      <c r="C15" s="289" t="str">
        <f>C9</f>
        <v>№ 54/23 от 11.12.2013   </v>
      </c>
      <c r="D15" s="5">
        <v>846.11</v>
      </c>
      <c r="E15" s="6">
        <f>E9</f>
        <v>1108.23</v>
      </c>
      <c r="F15" s="5">
        <f>F9</f>
        <v>995.53</v>
      </c>
      <c r="G15" s="6">
        <f>G9</f>
        <v>1159.21</v>
      </c>
      <c r="H15" s="131">
        <v>0.047</v>
      </c>
      <c r="I15" s="6">
        <f>E15*H15</f>
        <v>52.08681</v>
      </c>
      <c r="J15" s="30">
        <f>H15*G15</f>
        <v>54.48287</v>
      </c>
      <c r="K15" s="63">
        <f>J15/I15</f>
        <v>1.046001281322469</v>
      </c>
    </row>
    <row r="16" spans="1:11" ht="35.25" customHeight="1">
      <c r="A16" s="383"/>
      <c r="B16" s="377"/>
      <c r="C16" s="45" t="str">
        <f>C10</f>
        <v>№ 27/126 от 27.06.2014</v>
      </c>
      <c r="D16" s="7" t="s">
        <v>3</v>
      </c>
      <c r="E16" s="7" t="s">
        <v>3</v>
      </c>
      <c r="F16" s="7" t="s">
        <v>3</v>
      </c>
      <c r="G16" s="7" t="s">
        <v>3</v>
      </c>
      <c r="H16" s="122" t="s">
        <v>16</v>
      </c>
      <c r="I16" s="7" t="s">
        <v>18</v>
      </c>
      <c r="J16" s="33" t="s">
        <v>18</v>
      </c>
      <c r="K16" s="62"/>
    </row>
    <row r="17" spans="1:11" ht="20.25" customHeight="1">
      <c r="A17" s="382"/>
      <c r="B17" s="371" t="s">
        <v>13</v>
      </c>
      <c r="C17" s="289" t="s">
        <v>302</v>
      </c>
      <c r="D17" s="6">
        <v>0</v>
      </c>
      <c r="E17" s="6">
        <v>15.93</v>
      </c>
      <c r="F17" s="6">
        <v>0</v>
      </c>
      <c r="G17" s="6">
        <v>16.57</v>
      </c>
      <c r="H17" s="131">
        <v>1</v>
      </c>
      <c r="I17" s="6">
        <f>E17</f>
        <v>15.93</v>
      </c>
      <c r="J17" s="30">
        <f>H17*G17</f>
        <v>16.57</v>
      </c>
      <c r="K17" s="63">
        <f>J17/I17</f>
        <v>1.0401757689893283</v>
      </c>
    </row>
    <row r="18" spans="1:11" ht="23.25" customHeight="1">
      <c r="A18" s="383"/>
      <c r="B18" s="377"/>
      <c r="C18" s="293" t="s">
        <v>304</v>
      </c>
      <c r="D18" s="7" t="s">
        <v>18</v>
      </c>
      <c r="E18" s="7" t="s">
        <v>18</v>
      </c>
      <c r="F18" s="7" t="s">
        <v>18</v>
      </c>
      <c r="G18" s="7" t="s">
        <v>18</v>
      </c>
      <c r="H18" s="122" t="s">
        <v>17</v>
      </c>
      <c r="I18" s="7" t="s">
        <v>19</v>
      </c>
      <c r="J18" s="33" t="s">
        <v>19</v>
      </c>
      <c r="K18" s="62"/>
    </row>
    <row r="19" spans="1:11" ht="21.75" customHeight="1">
      <c r="A19" s="378" t="s">
        <v>14</v>
      </c>
      <c r="B19" s="390" t="s">
        <v>163</v>
      </c>
      <c r="C19" s="291"/>
      <c r="D19" s="5"/>
      <c r="E19" s="6"/>
      <c r="F19" s="5"/>
      <c r="G19" s="6"/>
      <c r="H19" s="121">
        <v>3.19</v>
      </c>
      <c r="I19" s="6">
        <f>I21+I23</f>
        <v>216.9836239</v>
      </c>
      <c r="J19" s="30">
        <f>J21+J23</f>
        <v>226.65865530000002</v>
      </c>
      <c r="K19" s="63">
        <f>J19/I19</f>
        <v>1.0445887630877568</v>
      </c>
    </row>
    <row r="20" spans="1:11" ht="43.5" customHeight="1">
      <c r="A20" s="378"/>
      <c r="B20" s="391"/>
      <c r="C20" s="291"/>
      <c r="D20" s="7"/>
      <c r="E20" s="7"/>
      <c r="F20" s="7"/>
      <c r="G20" s="7"/>
      <c r="H20" s="123" t="s">
        <v>20</v>
      </c>
      <c r="I20" s="8" t="s">
        <v>22</v>
      </c>
      <c r="J20" s="34" t="s">
        <v>22</v>
      </c>
      <c r="K20" s="62"/>
    </row>
    <row r="21" spans="1:11" ht="30" customHeight="1">
      <c r="A21" s="382"/>
      <c r="B21" s="371" t="s">
        <v>12</v>
      </c>
      <c r="C21" s="289" t="str">
        <f>C9</f>
        <v>№ 54/23 от 11.12.2013   </v>
      </c>
      <c r="D21" s="5">
        <v>956.76</v>
      </c>
      <c r="E21" s="6">
        <f>1108.23</f>
        <v>1108.23</v>
      </c>
      <c r="F21" s="5">
        <f>F9</f>
        <v>995.53</v>
      </c>
      <c r="G21" s="6">
        <f>G9</f>
        <v>1159.21</v>
      </c>
      <c r="H21" s="140">
        <f>0.047*3.19</f>
        <v>0.14993</v>
      </c>
      <c r="I21" s="6">
        <f>E21*H21</f>
        <v>166.1569239</v>
      </c>
      <c r="J21" s="272">
        <f>G21*H21</f>
        <v>173.8003553</v>
      </c>
      <c r="K21" s="63">
        <f>J21/I21</f>
        <v>1.046001281322469</v>
      </c>
    </row>
    <row r="22" spans="1:11" ht="35.25" customHeight="1">
      <c r="A22" s="383"/>
      <c r="B22" s="377"/>
      <c r="C22" s="45" t="str">
        <f>C10</f>
        <v>№ 27/126 от 27.06.2014</v>
      </c>
      <c r="D22" s="7" t="s">
        <v>3</v>
      </c>
      <c r="E22" s="7" t="s">
        <v>3</v>
      </c>
      <c r="F22" s="7" t="s">
        <v>3</v>
      </c>
      <c r="G22" s="7" t="s">
        <v>3</v>
      </c>
      <c r="H22" s="223" t="s">
        <v>160</v>
      </c>
      <c r="I22" s="7" t="s">
        <v>21</v>
      </c>
      <c r="J22" s="33" t="s">
        <v>21</v>
      </c>
      <c r="K22" s="62"/>
    </row>
    <row r="23" spans="1:11" ht="22.5" customHeight="1">
      <c r="A23" s="382"/>
      <c r="B23" s="371" t="s">
        <v>13</v>
      </c>
      <c r="C23" s="289" t="str">
        <f>C17</f>
        <v>№ 59/194</v>
      </c>
      <c r="D23" s="6">
        <f>D17</f>
        <v>0</v>
      </c>
      <c r="E23" s="6">
        <f>E17</f>
        <v>15.93</v>
      </c>
      <c r="F23" s="6">
        <f>F17</f>
        <v>0</v>
      </c>
      <c r="G23" s="6">
        <f>G17</f>
        <v>16.57</v>
      </c>
      <c r="H23" s="131">
        <v>3.19</v>
      </c>
      <c r="I23" s="6">
        <f>E23*H23+0.01</f>
        <v>50.826699999999995</v>
      </c>
      <c r="J23" s="30">
        <f>H23*G23</f>
        <v>52.8583</v>
      </c>
      <c r="K23" s="63">
        <f>J23/I23</f>
        <v>1.0399711175425514</v>
      </c>
    </row>
    <row r="24" spans="1:11" ht="26.25" customHeight="1">
      <c r="A24" s="383"/>
      <c r="B24" s="377"/>
      <c r="C24" s="45" t="str">
        <f>C18</f>
        <v>от 20.12.2013г.</v>
      </c>
      <c r="D24" s="7" t="s">
        <v>18</v>
      </c>
      <c r="E24" s="7" t="s">
        <v>18</v>
      </c>
      <c r="F24" s="7" t="s">
        <v>18</v>
      </c>
      <c r="G24" s="7" t="s">
        <v>18</v>
      </c>
      <c r="H24" s="122" t="s">
        <v>20</v>
      </c>
      <c r="I24" s="7" t="s">
        <v>21</v>
      </c>
      <c r="J24" s="33" t="s">
        <v>21</v>
      </c>
      <c r="K24" s="62"/>
    </row>
    <row r="25" spans="1:15" s="14" customFormat="1" ht="74.25" customHeight="1">
      <c r="A25" s="94" t="s">
        <v>23</v>
      </c>
      <c r="B25" s="445" t="s">
        <v>306</v>
      </c>
      <c r="C25" s="446"/>
      <c r="D25" s="446"/>
      <c r="E25" s="446"/>
      <c r="F25" s="446"/>
      <c r="G25" s="446"/>
      <c r="H25" s="446"/>
      <c r="I25" s="446"/>
      <c r="J25" s="447"/>
      <c r="K25" s="196"/>
      <c r="O25" s="185"/>
    </row>
    <row r="26" spans="1:13" ht="32.25" customHeight="1">
      <c r="A26" s="378" t="s">
        <v>24</v>
      </c>
      <c r="B26" s="375" t="s">
        <v>9</v>
      </c>
      <c r="C26" s="294" t="s">
        <v>305</v>
      </c>
      <c r="D26" s="37">
        <f>E26/1.18</f>
        <v>871.7288135593221</v>
      </c>
      <c r="E26" s="24">
        <v>1028.64</v>
      </c>
      <c r="F26" s="37">
        <f>G26/1.18</f>
        <v>911.8305084745764</v>
      </c>
      <c r="G26" s="25">
        <v>1075.96</v>
      </c>
      <c r="H26" s="373" t="s">
        <v>10</v>
      </c>
      <c r="I26" s="6">
        <f>E26</f>
        <v>1028.64</v>
      </c>
      <c r="J26" s="30">
        <f>G26</f>
        <v>1075.96</v>
      </c>
      <c r="K26" s="63">
        <f>J26/I26</f>
        <v>1.046002488722974</v>
      </c>
      <c r="M26" s="245"/>
    </row>
    <row r="27" spans="1:11" ht="30.75" customHeight="1">
      <c r="A27" s="378"/>
      <c r="B27" s="375"/>
      <c r="C27" s="45" t="s">
        <v>328</v>
      </c>
      <c r="D27" s="38" t="s">
        <v>3</v>
      </c>
      <c r="E27" s="12" t="s">
        <v>3</v>
      </c>
      <c r="F27" s="38" t="s">
        <v>3</v>
      </c>
      <c r="G27" s="12" t="s">
        <v>3</v>
      </c>
      <c r="H27" s="373"/>
      <c r="I27" s="7" t="s">
        <v>3</v>
      </c>
      <c r="J27" s="33" t="s">
        <v>3</v>
      </c>
      <c r="K27" s="62"/>
    </row>
    <row r="28" spans="1:11" ht="24.75" customHeight="1">
      <c r="A28" s="378" t="s">
        <v>25</v>
      </c>
      <c r="B28" s="375" t="s">
        <v>162</v>
      </c>
      <c r="C28" s="295"/>
      <c r="D28" s="37">
        <f>D26</f>
        <v>871.7288135593221</v>
      </c>
      <c r="E28" s="24">
        <f>E26</f>
        <v>1028.64</v>
      </c>
      <c r="F28" s="37">
        <f>F26</f>
        <v>911.8305084745764</v>
      </c>
      <c r="G28" s="25">
        <f>G26</f>
        <v>1075.96</v>
      </c>
      <c r="H28" s="131">
        <v>0.05457</v>
      </c>
      <c r="I28" s="6">
        <f>E28*H28</f>
        <v>56.13288480000001</v>
      </c>
      <c r="J28" s="30">
        <f>H28*G28</f>
        <v>58.7151372</v>
      </c>
      <c r="K28" s="63">
        <f>J28/I28</f>
        <v>1.046002488722974</v>
      </c>
    </row>
    <row r="29" spans="1:11" ht="25.5" customHeight="1">
      <c r="A29" s="378"/>
      <c r="B29" s="375"/>
      <c r="C29" s="293"/>
      <c r="D29" s="38" t="s">
        <v>3</v>
      </c>
      <c r="E29" s="12" t="s">
        <v>3</v>
      </c>
      <c r="F29" s="38" t="s">
        <v>3</v>
      </c>
      <c r="G29" s="12" t="s">
        <v>3</v>
      </c>
      <c r="H29" s="122" t="s">
        <v>6</v>
      </c>
      <c r="I29" s="7" t="s">
        <v>7</v>
      </c>
      <c r="J29" s="33" t="s">
        <v>7</v>
      </c>
      <c r="K29" s="62"/>
    </row>
    <row r="30" spans="1:12" ht="43.5" customHeight="1">
      <c r="A30" s="378" t="s">
        <v>26</v>
      </c>
      <c r="B30" s="376" t="s">
        <v>171</v>
      </c>
      <c r="C30" s="296"/>
      <c r="D30" s="39"/>
      <c r="E30" s="24"/>
      <c r="F30" s="39"/>
      <c r="G30" s="24"/>
      <c r="H30" s="373" t="s">
        <v>15</v>
      </c>
      <c r="I30" s="6">
        <f>I32+I34</f>
        <v>57.39668</v>
      </c>
      <c r="J30" s="30">
        <f>J32+J34</f>
        <v>59.974720000000005</v>
      </c>
      <c r="K30" s="63">
        <f>J30/I30</f>
        <v>1.044916186789898</v>
      </c>
      <c r="L30" s="91"/>
    </row>
    <row r="31" spans="1:11" ht="19.5" customHeight="1">
      <c r="A31" s="378"/>
      <c r="B31" s="519"/>
      <c r="C31" s="45"/>
      <c r="D31" s="38"/>
      <c r="E31" s="12"/>
      <c r="F31" s="38"/>
      <c r="G31" s="12"/>
      <c r="H31" s="373"/>
      <c r="I31" s="8" t="s">
        <v>19</v>
      </c>
      <c r="J31" s="34" t="s">
        <v>19</v>
      </c>
      <c r="K31" s="62"/>
    </row>
    <row r="32" spans="1:11" ht="27.75" customHeight="1">
      <c r="A32" s="382"/>
      <c r="B32" s="371" t="s">
        <v>12</v>
      </c>
      <c r="C32" s="294" t="str">
        <f>C26</f>
        <v>№ 57/45 от 18.12.2013г.</v>
      </c>
      <c r="D32" s="37">
        <f>D26</f>
        <v>871.7288135593221</v>
      </c>
      <c r="E32" s="24">
        <f>E26</f>
        <v>1028.64</v>
      </c>
      <c r="F32" s="37">
        <f>F26</f>
        <v>911.8305084745764</v>
      </c>
      <c r="G32" s="25">
        <f>G26</f>
        <v>1075.96</v>
      </c>
      <c r="H32" s="131">
        <v>0.047</v>
      </c>
      <c r="I32" s="6">
        <f>E32*H32</f>
        <v>48.34608000000001</v>
      </c>
      <c r="J32" s="30">
        <f>G32*H32</f>
        <v>50.57012</v>
      </c>
      <c r="K32" s="63">
        <f>J32/I32</f>
        <v>1.046002488722974</v>
      </c>
    </row>
    <row r="33" spans="1:11" ht="31.5" customHeight="1">
      <c r="A33" s="383"/>
      <c r="B33" s="377"/>
      <c r="C33" s="293" t="str">
        <f>C27</f>
        <v>№27/101 от 27.06.2014г.</v>
      </c>
      <c r="D33" s="38" t="s">
        <v>3</v>
      </c>
      <c r="E33" s="12" t="s">
        <v>3</v>
      </c>
      <c r="F33" s="38" t="s">
        <v>3</v>
      </c>
      <c r="G33" s="12" t="s">
        <v>3</v>
      </c>
      <c r="H33" s="122" t="s">
        <v>16</v>
      </c>
      <c r="I33" s="7" t="s">
        <v>18</v>
      </c>
      <c r="J33" s="33" t="s">
        <v>18</v>
      </c>
      <c r="K33" s="62"/>
    </row>
    <row r="34" spans="1:11" ht="21.75" customHeight="1">
      <c r="A34" s="382"/>
      <c r="B34" s="371" t="s">
        <v>13</v>
      </c>
      <c r="C34" s="289" t="s">
        <v>308</v>
      </c>
      <c r="D34" s="24">
        <v>7.67</v>
      </c>
      <c r="E34" s="25">
        <f>D34*1.18</f>
        <v>9.0506</v>
      </c>
      <c r="F34" s="24">
        <v>7.97</v>
      </c>
      <c r="G34" s="25">
        <f>F34*1.18</f>
        <v>9.404599999999999</v>
      </c>
      <c r="H34" s="131">
        <v>1</v>
      </c>
      <c r="I34" s="6">
        <f>E34</f>
        <v>9.0506</v>
      </c>
      <c r="J34" s="30">
        <f>G34</f>
        <v>9.404599999999999</v>
      </c>
      <c r="K34" s="63">
        <f>J34/I34</f>
        <v>1.0391134289439374</v>
      </c>
    </row>
    <row r="35" spans="1:11" ht="28.5" customHeight="1">
      <c r="A35" s="383"/>
      <c r="B35" s="377"/>
      <c r="C35" s="293" t="s">
        <v>307</v>
      </c>
      <c r="D35" s="7" t="s">
        <v>18</v>
      </c>
      <c r="E35" s="7" t="s">
        <v>18</v>
      </c>
      <c r="F35" s="7" t="s">
        <v>18</v>
      </c>
      <c r="G35" s="7" t="s">
        <v>18</v>
      </c>
      <c r="H35" s="122" t="s">
        <v>17</v>
      </c>
      <c r="I35" s="7" t="s">
        <v>18</v>
      </c>
      <c r="J35" s="33" t="s">
        <v>18</v>
      </c>
      <c r="K35" s="62"/>
    </row>
    <row r="36" spans="1:12" ht="24" customHeight="1">
      <c r="A36" s="378" t="s">
        <v>27</v>
      </c>
      <c r="B36" s="390" t="s">
        <v>164</v>
      </c>
      <c r="C36" s="297"/>
      <c r="D36" s="27"/>
      <c r="E36" s="24"/>
      <c r="F36" s="27"/>
      <c r="G36" s="24"/>
      <c r="H36" s="227">
        <v>3.6</v>
      </c>
      <c r="I36" s="231">
        <f>I38+I40+0.01</f>
        <v>205.40368</v>
      </c>
      <c r="J36" s="232">
        <f>J38+J40</f>
        <v>214.59784000000002</v>
      </c>
      <c r="K36" s="63">
        <f>J36/I36</f>
        <v>1.0447614181011753</v>
      </c>
      <c r="L36" s="90" t="s">
        <v>268</v>
      </c>
    </row>
    <row r="37" spans="1:11" ht="36" customHeight="1">
      <c r="A37" s="378"/>
      <c r="B37" s="391"/>
      <c r="C37" s="293"/>
      <c r="D37" s="28"/>
      <c r="E37" s="12"/>
      <c r="F37" s="28"/>
      <c r="G37" s="12"/>
      <c r="H37" s="123" t="s">
        <v>20</v>
      </c>
      <c r="I37" s="7" t="s">
        <v>21</v>
      </c>
      <c r="J37" s="33" t="s">
        <v>21</v>
      </c>
      <c r="K37" s="62"/>
    </row>
    <row r="38" spans="1:11" ht="29.25" customHeight="1">
      <c r="A38" s="382"/>
      <c r="B38" s="371" t="s">
        <v>12</v>
      </c>
      <c r="C38" s="294" t="str">
        <f>C26</f>
        <v>№ 57/45 от 18.12.2013г.</v>
      </c>
      <c r="D38" s="37">
        <f>D26</f>
        <v>871.7288135593221</v>
      </c>
      <c r="E38" s="24">
        <f>E26</f>
        <v>1028.64</v>
      </c>
      <c r="F38" s="37">
        <f>F26</f>
        <v>911.8305084745764</v>
      </c>
      <c r="G38" s="25">
        <f>G26</f>
        <v>1075.96</v>
      </c>
      <c r="H38" s="230">
        <v>0.168</v>
      </c>
      <c r="I38" s="231">
        <f>E38*H38</f>
        <v>172.81152000000003</v>
      </c>
      <c r="J38" s="232">
        <f>G38*H38</f>
        <v>180.76128000000003</v>
      </c>
      <c r="K38" s="63">
        <f>J38/I38</f>
        <v>1.046002488722974</v>
      </c>
    </row>
    <row r="39" spans="1:11" ht="28.5" customHeight="1">
      <c r="A39" s="383"/>
      <c r="B39" s="377"/>
      <c r="C39" s="293" t="str">
        <f>C27</f>
        <v>№27/101 от 27.06.2014г.</v>
      </c>
      <c r="D39" s="38" t="s">
        <v>3</v>
      </c>
      <c r="E39" s="12" t="s">
        <v>3</v>
      </c>
      <c r="F39" s="38" t="s">
        <v>3</v>
      </c>
      <c r="G39" s="7" t="s">
        <v>18</v>
      </c>
      <c r="H39" s="223" t="s">
        <v>160</v>
      </c>
      <c r="I39" s="7" t="s">
        <v>21</v>
      </c>
      <c r="J39" s="33" t="s">
        <v>21</v>
      </c>
      <c r="K39" s="62"/>
    </row>
    <row r="40" spans="1:12" ht="21.75" customHeight="1">
      <c r="A40" s="382"/>
      <c r="B40" s="371" t="s">
        <v>13</v>
      </c>
      <c r="C40" s="289" t="str">
        <f>C34</f>
        <v>№ 58/65</v>
      </c>
      <c r="D40" s="24">
        <f>D34</f>
        <v>7.67</v>
      </c>
      <c r="E40" s="25">
        <f>E34</f>
        <v>9.0506</v>
      </c>
      <c r="F40" s="24">
        <f>F34</f>
        <v>7.97</v>
      </c>
      <c r="G40" s="25">
        <f>G34</f>
        <v>9.404599999999999</v>
      </c>
      <c r="H40" s="227">
        <f>H36</f>
        <v>3.6</v>
      </c>
      <c r="I40" s="228">
        <f>E40*H40</f>
        <v>32.58216</v>
      </c>
      <c r="J40" s="229">
        <f>G40*H40-0.02</f>
        <v>33.83655999999999</v>
      </c>
      <c r="K40" s="63">
        <f>J40/I40</f>
        <v>1.038499596097987</v>
      </c>
      <c r="L40" s="90" t="s">
        <v>268</v>
      </c>
    </row>
    <row r="41" spans="1:11" ht="27" customHeight="1">
      <c r="A41" s="383"/>
      <c r="B41" s="377"/>
      <c r="C41" s="293" t="str">
        <f>C35</f>
        <v>от 19.12.2013г.</v>
      </c>
      <c r="D41" s="7" t="s">
        <v>18</v>
      </c>
      <c r="E41" s="7" t="s">
        <v>18</v>
      </c>
      <c r="F41" s="7" t="s">
        <v>18</v>
      </c>
      <c r="G41" s="7" t="s">
        <v>18</v>
      </c>
      <c r="H41" s="122" t="s">
        <v>20</v>
      </c>
      <c r="I41" s="7" t="s">
        <v>21</v>
      </c>
      <c r="J41" s="33" t="s">
        <v>21</v>
      </c>
      <c r="K41" s="62"/>
    </row>
    <row r="42" spans="1:15" s="3" customFormat="1" ht="53.25" customHeight="1">
      <c r="A42" s="94" t="s">
        <v>28</v>
      </c>
      <c r="B42" s="379" t="s">
        <v>242</v>
      </c>
      <c r="C42" s="380"/>
      <c r="D42" s="380"/>
      <c r="E42" s="380"/>
      <c r="F42" s="380"/>
      <c r="G42" s="380"/>
      <c r="H42" s="380"/>
      <c r="I42" s="380"/>
      <c r="J42" s="381"/>
      <c r="K42" s="197"/>
      <c r="O42" s="26"/>
    </row>
    <row r="43" spans="1:13" ht="32.25" customHeight="1">
      <c r="A43" s="378" t="s">
        <v>29</v>
      </c>
      <c r="B43" s="375" t="s">
        <v>9</v>
      </c>
      <c r="C43" s="289" t="s">
        <v>309</v>
      </c>
      <c r="D43" s="37">
        <f>E43/1.18</f>
        <v>698.2118644067797</v>
      </c>
      <c r="E43" s="24">
        <v>823.89</v>
      </c>
      <c r="F43" s="37">
        <f>G43/1.18</f>
        <v>730.3305084745763</v>
      </c>
      <c r="G43" s="24">
        <v>861.79</v>
      </c>
      <c r="H43" s="444" t="s">
        <v>10</v>
      </c>
      <c r="I43" s="6">
        <f>E43</f>
        <v>823.89</v>
      </c>
      <c r="J43" s="30">
        <f>G43</f>
        <v>861.79</v>
      </c>
      <c r="K43" s="63">
        <f>J43/I43</f>
        <v>1.0460012865795192</v>
      </c>
      <c r="M43" s="245"/>
    </row>
    <row r="44" spans="1:11" ht="28.5" customHeight="1">
      <c r="A44" s="378"/>
      <c r="B44" s="375"/>
      <c r="C44" s="45" t="s">
        <v>327</v>
      </c>
      <c r="D44" s="38" t="s">
        <v>3</v>
      </c>
      <c r="E44" s="12" t="s">
        <v>3</v>
      </c>
      <c r="F44" s="38" t="s">
        <v>3</v>
      </c>
      <c r="G44" s="12" t="s">
        <v>3</v>
      </c>
      <c r="H44" s="386"/>
      <c r="I44" s="7" t="s">
        <v>3</v>
      </c>
      <c r="J44" s="33" t="s">
        <v>3</v>
      </c>
      <c r="K44" s="62"/>
    </row>
    <row r="45" spans="1:11" ht="23.25" customHeight="1">
      <c r="A45" s="378" t="s">
        <v>30</v>
      </c>
      <c r="B45" s="375" t="s">
        <v>162</v>
      </c>
      <c r="C45" s="11"/>
      <c r="D45" s="37">
        <f>D43</f>
        <v>698.2118644067797</v>
      </c>
      <c r="E45" s="24">
        <f>E43</f>
        <v>823.89</v>
      </c>
      <c r="F45" s="37">
        <f>F43</f>
        <v>730.3305084745763</v>
      </c>
      <c r="G45" s="24">
        <f>G43</f>
        <v>861.79</v>
      </c>
      <c r="H45" s="131">
        <v>0.03385</v>
      </c>
      <c r="I45" s="6">
        <f>E45*H45</f>
        <v>27.8886765</v>
      </c>
      <c r="J45" s="30">
        <f>H45*G45</f>
        <v>29.171591499999998</v>
      </c>
      <c r="K45" s="63">
        <f>J45/I45</f>
        <v>1.0460012865795192</v>
      </c>
    </row>
    <row r="46" spans="1:11" ht="18" customHeight="1">
      <c r="A46" s="378"/>
      <c r="B46" s="375"/>
      <c r="C46" s="11"/>
      <c r="D46" s="38" t="s">
        <v>3</v>
      </c>
      <c r="E46" s="12" t="s">
        <v>3</v>
      </c>
      <c r="F46" s="38" t="s">
        <v>3</v>
      </c>
      <c r="G46" s="12" t="s">
        <v>3</v>
      </c>
      <c r="H46" s="122" t="s">
        <v>6</v>
      </c>
      <c r="I46" s="7" t="s">
        <v>7</v>
      </c>
      <c r="J46" s="33" t="s">
        <v>7</v>
      </c>
      <c r="K46" s="62"/>
    </row>
    <row r="47" spans="1:16" ht="28.5" customHeight="1">
      <c r="A47" s="378" t="s">
        <v>31</v>
      </c>
      <c r="B47" s="375" t="s">
        <v>171</v>
      </c>
      <c r="C47" s="6"/>
      <c r="D47" s="39"/>
      <c r="E47" s="24"/>
      <c r="F47" s="39"/>
      <c r="G47" s="24"/>
      <c r="H47" s="373" t="s">
        <v>15</v>
      </c>
      <c r="I47" s="9">
        <f>I49+I51</f>
        <v>47.773430000000005</v>
      </c>
      <c r="J47" s="75">
        <f>J49+J51-0.01</f>
        <v>49.89872999999999</v>
      </c>
      <c r="K47" s="63">
        <f>J47/I47</f>
        <v>1.0444870715793275</v>
      </c>
      <c r="L47" s="47"/>
      <c r="M47" s="48"/>
      <c r="N47" s="48"/>
      <c r="O47" s="186"/>
      <c r="P47" s="3"/>
    </row>
    <row r="48" spans="1:16" ht="30.75" customHeight="1">
      <c r="A48" s="378"/>
      <c r="B48" s="375"/>
      <c r="C48" s="11"/>
      <c r="D48" s="38"/>
      <c r="E48" s="12"/>
      <c r="F48" s="38"/>
      <c r="G48" s="12"/>
      <c r="H48" s="373"/>
      <c r="I48" s="8" t="s">
        <v>19</v>
      </c>
      <c r="J48" s="34" t="s">
        <v>19</v>
      </c>
      <c r="K48" s="62"/>
      <c r="L48" s="48"/>
      <c r="M48" s="48"/>
      <c r="N48" s="48"/>
      <c r="O48" s="186"/>
      <c r="P48" s="3"/>
    </row>
    <row r="49" spans="1:14" ht="27" customHeight="1">
      <c r="A49" s="382"/>
      <c r="B49" s="371" t="s">
        <v>12</v>
      </c>
      <c r="C49" s="289" t="str">
        <f>C43</f>
        <v>№57/44 от 18.12.2013г.</v>
      </c>
      <c r="D49" s="37">
        <f>D43</f>
        <v>698.2118644067797</v>
      </c>
      <c r="E49" s="24">
        <f>E43</f>
        <v>823.89</v>
      </c>
      <c r="F49" s="37">
        <f>F43</f>
        <v>730.3305084745763</v>
      </c>
      <c r="G49" s="24">
        <f>G43</f>
        <v>861.79</v>
      </c>
      <c r="H49" s="131">
        <v>0.047</v>
      </c>
      <c r="I49" s="6">
        <f>E49*H49</f>
        <v>38.72283</v>
      </c>
      <c r="J49" s="30">
        <f>G49*H49</f>
        <v>40.504129999999996</v>
      </c>
      <c r="K49" s="63">
        <f>J49/I49</f>
        <v>1.046001286579519</v>
      </c>
      <c r="L49" s="49" t="s">
        <v>214</v>
      </c>
      <c r="M49" s="4"/>
      <c r="N49" s="4"/>
    </row>
    <row r="50" spans="1:11" ht="32.25" customHeight="1">
      <c r="A50" s="383"/>
      <c r="B50" s="377"/>
      <c r="C50" s="45" t="str">
        <f>C44</f>
        <v>№ 27/107 от 27.06.2014 г.</v>
      </c>
      <c r="D50" s="38" t="s">
        <v>3</v>
      </c>
      <c r="E50" s="12" t="s">
        <v>3</v>
      </c>
      <c r="F50" s="38" t="s">
        <v>3</v>
      </c>
      <c r="G50" s="12" t="s">
        <v>3</v>
      </c>
      <c r="H50" s="122" t="s">
        <v>16</v>
      </c>
      <c r="I50" s="7" t="s">
        <v>18</v>
      </c>
      <c r="J50" s="33" t="s">
        <v>18</v>
      </c>
      <c r="K50" s="62"/>
    </row>
    <row r="51" spans="1:11" ht="21" customHeight="1">
      <c r="A51" s="382"/>
      <c r="B51" s="371" t="s">
        <v>13</v>
      </c>
      <c r="C51" s="289" t="s">
        <v>308</v>
      </c>
      <c r="D51" s="24">
        <v>7.67</v>
      </c>
      <c r="E51" s="25">
        <f>D51*1.18</f>
        <v>9.0506</v>
      </c>
      <c r="F51" s="24">
        <v>7.97</v>
      </c>
      <c r="G51" s="25">
        <f>F51*1.18</f>
        <v>9.404599999999999</v>
      </c>
      <c r="H51" s="131">
        <v>1</v>
      </c>
      <c r="I51" s="6">
        <f>E51</f>
        <v>9.0506</v>
      </c>
      <c r="J51" s="30">
        <f>G51</f>
        <v>9.404599999999999</v>
      </c>
      <c r="K51" s="63">
        <f>J51/I51</f>
        <v>1.0391134289439374</v>
      </c>
    </row>
    <row r="52" spans="1:11" ht="26.25" customHeight="1">
      <c r="A52" s="383"/>
      <c r="B52" s="377"/>
      <c r="C52" s="293" t="s">
        <v>307</v>
      </c>
      <c r="D52" s="7" t="s">
        <v>18</v>
      </c>
      <c r="E52" s="7" t="s">
        <v>18</v>
      </c>
      <c r="F52" s="7" t="s">
        <v>18</v>
      </c>
      <c r="G52" s="7" t="s">
        <v>18</v>
      </c>
      <c r="H52" s="122" t="s">
        <v>17</v>
      </c>
      <c r="I52" s="7" t="s">
        <v>18</v>
      </c>
      <c r="J52" s="33" t="s">
        <v>18</v>
      </c>
      <c r="K52" s="62"/>
    </row>
    <row r="53" spans="1:11" ht="25.5" customHeight="1">
      <c r="A53" s="378" t="s">
        <v>32</v>
      </c>
      <c r="B53" s="442" t="s">
        <v>165</v>
      </c>
      <c r="C53" s="298"/>
      <c r="D53" s="24"/>
      <c r="E53" s="24"/>
      <c r="F53" s="24"/>
      <c r="G53" s="24"/>
      <c r="H53" s="131">
        <v>3.6</v>
      </c>
      <c r="I53" s="6">
        <f>I55+I57</f>
        <v>166.94352</v>
      </c>
      <c r="J53" s="30">
        <f>J55+J57</f>
        <v>178.61728</v>
      </c>
      <c r="K53" s="63">
        <f>J53/I53</f>
        <v>1.0699264038520333</v>
      </c>
    </row>
    <row r="54" spans="1:11" ht="39" customHeight="1">
      <c r="A54" s="378"/>
      <c r="B54" s="443"/>
      <c r="C54" s="299"/>
      <c r="D54" s="12"/>
      <c r="E54" s="12"/>
      <c r="F54" s="12"/>
      <c r="G54" s="12"/>
      <c r="H54" s="123" t="s">
        <v>20</v>
      </c>
      <c r="I54" s="8" t="s">
        <v>19</v>
      </c>
      <c r="J54" s="34" t="s">
        <v>19</v>
      </c>
      <c r="K54" s="62"/>
    </row>
    <row r="55" spans="1:11" ht="29.25" customHeight="1">
      <c r="A55" s="382"/>
      <c r="B55" s="423" t="s">
        <v>12</v>
      </c>
      <c r="C55" s="289" t="str">
        <f>C43</f>
        <v>№57/44 от 18.12.2013г.</v>
      </c>
      <c r="D55" s="37">
        <f>D49</f>
        <v>698.2118644067797</v>
      </c>
      <c r="E55" s="24">
        <f>E43</f>
        <v>823.89</v>
      </c>
      <c r="F55" s="37">
        <f>F49</f>
        <v>730.3305084745763</v>
      </c>
      <c r="G55" s="24">
        <f>G43</f>
        <v>861.79</v>
      </c>
      <c r="H55" s="141">
        <v>0.168</v>
      </c>
      <c r="I55" s="6">
        <f>E55*H55</f>
        <v>138.41352</v>
      </c>
      <c r="J55" s="30">
        <f>G55*H55</f>
        <v>144.78072</v>
      </c>
      <c r="K55" s="63">
        <f>J55/I55</f>
        <v>1.0460012865795192</v>
      </c>
    </row>
    <row r="56" spans="1:11" ht="31.5" customHeight="1">
      <c r="A56" s="383"/>
      <c r="B56" s="424"/>
      <c r="C56" s="45" t="str">
        <f>C44</f>
        <v>№ 27/107 от 27.06.2014 г.</v>
      </c>
      <c r="D56" s="38" t="s">
        <v>3</v>
      </c>
      <c r="E56" s="12" t="s">
        <v>3</v>
      </c>
      <c r="F56" s="38" t="s">
        <v>3</v>
      </c>
      <c r="G56" s="12" t="s">
        <v>3</v>
      </c>
      <c r="H56" s="223" t="s">
        <v>160</v>
      </c>
      <c r="I56" s="7" t="s">
        <v>18</v>
      </c>
      <c r="J56" s="33" t="s">
        <v>18</v>
      </c>
      <c r="K56" s="62"/>
    </row>
    <row r="57" spans="1:11" ht="18.75" customHeight="1">
      <c r="A57" s="382"/>
      <c r="B57" s="423" t="s">
        <v>13</v>
      </c>
      <c r="C57" s="289" t="str">
        <f>C51</f>
        <v>№ 58/65</v>
      </c>
      <c r="D57" s="24">
        <f>D51</f>
        <v>7.67</v>
      </c>
      <c r="E57" s="25">
        <f>E51</f>
        <v>9.0506</v>
      </c>
      <c r="F57" s="24">
        <f>F51</f>
        <v>7.97</v>
      </c>
      <c r="G57" s="25">
        <f>G51</f>
        <v>9.404599999999999</v>
      </c>
      <c r="H57" s="131">
        <v>3.6</v>
      </c>
      <c r="I57" s="6">
        <v>28.53</v>
      </c>
      <c r="J57" s="30">
        <f>G57*H57-0.02</f>
        <v>33.83655999999999</v>
      </c>
      <c r="K57" s="63">
        <f>J57/I57</f>
        <v>1.1859992989835257</v>
      </c>
    </row>
    <row r="58" spans="1:11" ht="27" customHeight="1">
      <c r="A58" s="383"/>
      <c r="B58" s="424"/>
      <c r="C58" s="293" t="str">
        <f>C52</f>
        <v>от 19.12.2013г.</v>
      </c>
      <c r="D58" s="7" t="s">
        <v>18</v>
      </c>
      <c r="E58" s="7" t="s">
        <v>18</v>
      </c>
      <c r="F58" s="7" t="s">
        <v>18</v>
      </c>
      <c r="G58" s="7" t="s">
        <v>18</v>
      </c>
      <c r="H58" s="122" t="s">
        <v>20</v>
      </c>
      <c r="I58" s="7" t="s">
        <v>18</v>
      </c>
      <c r="J58" s="33" t="s">
        <v>18</v>
      </c>
      <c r="K58" s="62"/>
    </row>
    <row r="59" spans="1:11" ht="29.25" customHeight="1">
      <c r="A59" s="378" t="s">
        <v>215</v>
      </c>
      <c r="B59" s="442" t="s">
        <v>204</v>
      </c>
      <c r="C59" s="300"/>
      <c r="D59" s="24"/>
      <c r="E59" s="24"/>
      <c r="F59" s="24"/>
      <c r="G59" s="24"/>
      <c r="H59" s="131">
        <v>1.52</v>
      </c>
      <c r="I59" s="6">
        <f>I61+I63-0.01</f>
        <v>86.24923199999999</v>
      </c>
      <c r="J59" s="30">
        <f>J61+J63</f>
        <v>90.13251199999999</v>
      </c>
      <c r="K59" s="63">
        <f>J59/I59</f>
        <v>1.0450239371406809</v>
      </c>
    </row>
    <row r="60" spans="1:11" ht="36" customHeight="1">
      <c r="A60" s="378"/>
      <c r="B60" s="443"/>
      <c r="C60" s="301"/>
      <c r="D60" s="12"/>
      <c r="E60" s="12"/>
      <c r="F60" s="12"/>
      <c r="G60" s="12"/>
      <c r="H60" s="123" t="s">
        <v>20</v>
      </c>
      <c r="I60" s="8" t="s">
        <v>19</v>
      </c>
      <c r="J60" s="34" t="s">
        <v>19</v>
      </c>
      <c r="K60" s="62"/>
    </row>
    <row r="61" spans="1:11" ht="36.75" customHeight="1">
      <c r="A61" s="97"/>
      <c r="B61" s="423" t="s">
        <v>12</v>
      </c>
      <c r="C61" s="289" t="str">
        <f>C43</f>
        <v>№57/44 от 18.12.2013г.</v>
      </c>
      <c r="D61" s="37">
        <f>D55</f>
        <v>698.2118644067797</v>
      </c>
      <c r="E61" s="24">
        <f>E43</f>
        <v>823.89</v>
      </c>
      <c r="F61" s="37">
        <f>F55</f>
        <v>730.3305084745763</v>
      </c>
      <c r="G61" s="24">
        <f>G43</f>
        <v>861.79</v>
      </c>
      <c r="H61" s="141">
        <v>0.088</v>
      </c>
      <c r="I61" s="6">
        <f>E61*H61</f>
        <v>72.50232</v>
      </c>
      <c r="J61" s="30">
        <f>G61*H61</f>
        <v>75.83752</v>
      </c>
      <c r="K61" s="63">
        <f>J61/I61</f>
        <v>1.0460012865795192</v>
      </c>
    </row>
    <row r="62" spans="1:11" ht="38.25" customHeight="1">
      <c r="A62" s="96"/>
      <c r="B62" s="424"/>
      <c r="C62" s="45" t="str">
        <f>C44</f>
        <v>№ 27/107 от 27.06.2014 г.</v>
      </c>
      <c r="D62" s="38" t="s">
        <v>3</v>
      </c>
      <c r="E62" s="12" t="s">
        <v>3</v>
      </c>
      <c r="F62" s="38" t="s">
        <v>3</v>
      </c>
      <c r="G62" s="12" t="s">
        <v>3</v>
      </c>
      <c r="H62" s="223" t="s">
        <v>160</v>
      </c>
      <c r="I62" s="7" t="s">
        <v>18</v>
      </c>
      <c r="J62" s="33" t="s">
        <v>18</v>
      </c>
      <c r="K62" s="62"/>
    </row>
    <row r="63" spans="1:11" ht="22.5" customHeight="1">
      <c r="A63" s="97"/>
      <c r="B63" s="423" t="s">
        <v>13</v>
      </c>
      <c r="C63" s="289" t="str">
        <f>C51</f>
        <v>№ 58/65</v>
      </c>
      <c r="D63" s="24">
        <f>D57</f>
        <v>7.67</v>
      </c>
      <c r="E63" s="25">
        <f>E57</f>
        <v>9.0506</v>
      </c>
      <c r="F63" s="24">
        <f>F57</f>
        <v>7.97</v>
      </c>
      <c r="G63" s="25">
        <f>G57</f>
        <v>9.404599999999999</v>
      </c>
      <c r="H63" s="131">
        <v>1.52</v>
      </c>
      <c r="I63" s="6">
        <f>E63*H63</f>
        <v>13.756912</v>
      </c>
      <c r="J63" s="30">
        <f>G63*H63</f>
        <v>14.294991999999997</v>
      </c>
      <c r="K63" s="63">
        <f>J63/I63</f>
        <v>1.0391134289439372</v>
      </c>
    </row>
    <row r="64" spans="1:11" ht="32.25" customHeight="1">
      <c r="A64" s="96"/>
      <c r="B64" s="424"/>
      <c r="C64" s="293" t="str">
        <f>C52</f>
        <v>от 19.12.2013г.</v>
      </c>
      <c r="D64" s="7" t="s">
        <v>18</v>
      </c>
      <c r="E64" s="7" t="s">
        <v>18</v>
      </c>
      <c r="F64" s="7" t="s">
        <v>18</v>
      </c>
      <c r="G64" s="7" t="s">
        <v>18</v>
      </c>
      <c r="H64" s="122" t="s">
        <v>20</v>
      </c>
      <c r="I64" s="7" t="s">
        <v>18</v>
      </c>
      <c r="J64" s="33" t="s">
        <v>18</v>
      </c>
      <c r="K64" s="62"/>
    </row>
    <row r="65" spans="1:11" ht="56.25" customHeight="1">
      <c r="A65" s="94">
        <v>4</v>
      </c>
      <c r="B65" s="379" t="s">
        <v>243</v>
      </c>
      <c r="C65" s="380"/>
      <c r="D65" s="380"/>
      <c r="E65" s="380"/>
      <c r="F65" s="380"/>
      <c r="G65" s="380"/>
      <c r="H65" s="380"/>
      <c r="I65" s="380"/>
      <c r="J65" s="381"/>
      <c r="K65" s="197"/>
    </row>
    <row r="66" spans="1:13" ht="27" customHeight="1">
      <c r="A66" s="378" t="s">
        <v>34</v>
      </c>
      <c r="B66" s="375" t="s">
        <v>9</v>
      </c>
      <c r="C66" s="5" t="s">
        <v>311</v>
      </c>
      <c r="D66" s="25">
        <f>E66/1.18</f>
        <v>1338.1271186440679</v>
      </c>
      <c r="E66" s="24">
        <v>1578.99</v>
      </c>
      <c r="F66" s="25">
        <v>1395.93</v>
      </c>
      <c r="G66" s="25">
        <f>F66*1.18</f>
        <v>1647.1974</v>
      </c>
      <c r="H66" s="373" t="s">
        <v>10</v>
      </c>
      <c r="I66" s="6">
        <f>E66</f>
        <v>1578.99</v>
      </c>
      <c r="J66" s="30">
        <f>G66</f>
        <v>1647.1974</v>
      </c>
      <c r="K66" s="63">
        <f>J66/I66</f>
        <v>1.0431968536849505</v>
      </c>
      <c r="M66" s="245"/>
    </row>
    <row r="67" spans="1:11" ht="24.75" customHeight="1">
      <c r="A67" s="378"/>
      <c r="B67" s="375"/>
      <c r="C67" s="45" t="s">
        <v>310</v>
      </c>
      <c r="D67" s="12" t="s">
        <v>3</v>
      </c>
      <c r="E67" s="12" t="s">
        <v>3</v>
      </c>
      <c r="F67" s="12" t="s">
        <v>3</v>
      </c>
      <c r="G67" s="12" t="s">
        <v>3</v>
      </c>
      <c r="H67" s="373"/>
      <c r="I67" s="7" t="s">
        <v>3</v>
      </c>
      <c r="J67" s="33" t="s">
        <v>3</v>
      </c>
      <c r="K67" s="62"/>
    </row>
    <row r="68" spans="1:12" ht="23.25" customHeight="1">
      <c r="A68" s="378" t="s">
        <v>35</v>
      </c>
      <c r="B68" s="375" t="s">
        <v>162</v>
      </c>
      <c r="C68" s="11"/>
      <c r="D68" s="25">
        <f>D66</f>
        <v>1338.1271186440679</v>
      </c>
      <c r="E68" s="24">
        <f>E66</f>
        <v>1578.99</v>
      </c>
      <c r="F68" s="25">
        <f>F66</f>
        <v>1395.93</v>
      </c>
      <c r="G68" s="25">
        <f>G66</f>
        <v>1647.1974</v>
      </c>
      <c r="H68" s="234">
        <v>0.03385</v>
      </c>
      <c r="I68" s="6">
        <f>E68*H68</f>
        <v>53.4488115</v>
      </c>
      <c r="J68" s="30">
        <f>H68*G68</f>
        <v>55.75763199</v>
      </c>
      <c r="K68" s="63">
        <f>J68/I68</f>
        <v>1.0431968536849505</v>
      </c>
      <c r="L68" s="90" t="s">
        <v>268</v>
      </c>
    </row>
    <row r="69" spans="1:11" ht="23.25" customHeight="1">
      <c r="A69" s="378"/>
      <c r="B69" s="375"/>
      <c r="C69" s="11"/>
      <c r="D69" s="12" t="s">
        <v>3</v>
      </c>
      <c r="E69" s="12" t="s">
        <v>3</v>
      </c>
      <c r="F69" s="12" t="s">
        <v>3</v>
      </c>
      <c r="G69" s="12" t="s">
        <v>3</v>
      </c>
      <c r="H69" s="122" t="s">
        <v>6</v>
      </c>
      <c r="I69" s="7" t="s">
        <v>7</v>
      </c>
      <c r="J69" s="33" t="s">
        <v>7</v>
      </c>
      <c r="K69" s="62"/>
    </row>
    <row r="70" spans="1:11" ht="27" customHeight="1">
      <c r="A70" s="378" t="s">
        <v>36</v>
      </c>
      <c r="B70" s="375" t="s">
        <v>171</v>
      </c>
      <c r="C70" s="19"/>
      <c r="D70" s="44"/>
      <c r="E70" s="44"/>
      <c r="F70" s="44"/>
      <c r="G70" s="24"/>
      <c r="H70" s="373" t="s">
        <v>15</v>
      </c>
      <c r="I70" s="9">
        <f>I72+I74</f>
        <v>96.30253</v>
      </c>
      <c r="J70" s="75">
        <f>J72+J74</f>
        <v>100.3810778</v>
      </c>
      <c r="K70" s="63">
        <f>J70/I70</f>
        <v>1.0423514086286205</v>
      </c>
    </row>
    <row r="71" spans="1:11" ht="29.25" customHeight="1">
      <c r="A71" s="378"/>
      <c r="B71" s="375"/>
      <c r="C71" s="11"/>
      <c r="D71" s="43"/>
      <c r="E71" s="43"/>
      <c r="F71" s="43"/>
      <c r="G71" s="12"/>
      <c r="H71" s="373"/>
      <c r="I71" s="8" t="s">
        <v>19</v>
      </c>
      <c r="J71" s="34" t="s">
        <v>19</v>
      </c>
      <c r="K71" s="62"/>
    </row>
    <row r="72" spans="1:11" ht="24.75" customHeight="1">
      <c r="A72" s="382"/>
      <c r="B72" s="371" t="s">
        <v>12</v>
      </c>
      <c r="C72" s="5" t="str">
        <f>C66</f>
        <v>№ 53/53-1 </v>
      </c>
      <c r="D72" s="25">
        <f>D66</f>
        <v>1338.1271186440679</v>
      </c>
      <c r="E72" s="24">
        <f>E66</f>
        <v>1578.99</v>
      </c>
      <c r="F72" s="25">
        <f>F66</f>
        <v>1395.93</v>
      </c>
      <c r="G72" s="25">
        <f>G66</f>
        <v>1647.1974</v>
      </c>
      <c r="H72" s="225">
        <v>0.047</v>
      </c>
      <c r="I72" s="6">
        <f>E72*H72</f>
        <v>74.21253</v>
      </c>
      <c r="J72" s="30">
        <f>G72*H72</f>
        <v>77.4182778</v>
      </c>
      <c r="K72" s="63">
        <f>J72/I72</f>
        <v>1.0431968536849505</v>
      </c>
    </row>
    <row r="73" spans="1:11" ht="26.25" customHeight="1">
      <c r="A73" s="383"/>
      <c r="B73" s="377"/>
      <c r="C73" s="293" t="str">
        <f>C67</f>
        <v>от 05.12.2013г.</v>
      </c>
      <c r="D73" s="12" t="s">
        <v>3</v>
      </c>
      <c r="E73" s="12" t="s">
        <v>3</v>
      </c>
      <c r="F73" s="12" t="s">
        <v>3</v>
      </c>
      <c r="G73" s="12" t="s">
        <v>3</v>
      </c>
      <c r="H73" s="122" t="s">
        <v>16</v>
      </c>
      <c r="I73" s="7" t="s">
        <v>18</v>
      </c>
      <c r="J73" s="33" t="s">
        <v>18</v>
      </c>
      <c r="K73" s="62"/>
    </row>
    <row r="74" spans="1:11" ht="25.5" customHeight="1">
      <c r="A74" s="382"/>
      <c r="B74" s="371" t="s">
        <v>13</v>
      </c>
      <c r="C74" s="5" t="s">
        <v>312</v>
      </c>
      <c r="D74" s="25">
        <f>E74/1.18</f>
        <v>18.720338983050848</v>
      </c>
      <c r="E74" s="24">
        <v>22.09</v>
      </c>
      <c r="F74" s="25">
        <v>19.46</v>
      </c>
      <c r="G74" s="25">
        <f>F74*1.18</f>
        <v>22.9628</v>
      </c>
      <c r="H74" s="131">
        <v>1</v>
      </c>
      <c r="I74" s="6">
        <f>E74</f>
        <v>22.09</v>
      </c>
      <c r="J74" s="30">
        <f>G74</f>
        <v>22.9628</v>
      </c>
      <c r="K74" s="63">
        <f>J74/I74</f>
        <v>1.039511090991399</v>
      </c>
    </row>
    <row r="75" spans="1:11" ht="25.5" customHeight="1">
      <c r="A75" s="383"/>
      <c r="B75" s="377"/>
      <c r="C75" s="293" t="s">
        <v>307</v>
      </c>
      <c r="D75" s="7" t="s">
        <v>18</v>
      </c>
      <c r="E75" s="7" t="s">
        <v>18</v>
      </c>
      <c r="F75" s="7" t="s">
        <v>18</v>
      </c>
      <c r="G75" s="7" t="s">
        <v>18</v>
      </c>
      <c r="H75" s="122" t="s">
        <v>17</v>
      </c>
      <c r="I75" s="7" t="s">
        <v>18</v>
      </c>
      <c r="J75" s="33" t="s">
        <v>18</v>
      </c>
      <c r="K75" s="62"/>
    </row>
    <row r="76" spans="1:12" ht="29.25" customHeight="1">
      <c r="A76" s="378" t="s">
        <v>37</v>
      </c>
      <c r="B76" s="442" t="s">
        <v>165</v>
      </c>
      <c r="C76" s="119"/>
      <c r="D76" s="44"/>
      <c r="E76" s="44"/>
      <c r="F76" s="44"/>
      <c r="G76" s="24"/>
      <c r="H76" s="234">
        <v>3.6</v>
      </c>
      <c r="I76" s="228">
        <f>I78+I80</f>
        <v>344.79432</v>
      </c>
      <c r="J76" s="229">
        <f>J78+J80</f>
        <v>359.3852432</v>
      </c>
      <c r="K76" s="63">
        <f>J76/I76</f>
        <v>1.0423177597589193</v>
      </c>
      <c r="L76" s="90" t="s">
        <v>268</v>
      </c>
    </row>
    <row r="77" spans="1:11" ht="32.25" customHeight="1">
      <c r="A77" s="378"/>
      <c r="B77" s="443"/>
      <c r="C77" s="302"/>
      <c r="D77" s="43"/>
      <c r="E77" s="43"/>
      <c r="F77" s="43"/>
      <c r="G77" s="12"/>
      <c r="H77" s="123" t="s">
        <v>20</v>
      </c>
      <c r="I77" s="8" t="s">
        <v>19</v>
      </c>
      <c r="J77" s="34" t="s">
        <v>19</v>
      </c>
      <c r="K77" s="62"/>
    </row>
    <row r="78" spans="1:11" ht="24.75" customHeight="1">
      <c r="A78" s="382"/>
      <c r="B78" s="423" t="s">
        <v>12</v>
      </c>
      <c r="C78" s="5" t="str">
        <f>C66</f>
        <v>№ 53/53-1 </v>
      </c>
      <c r="D78" s="25">
        <f>D72</f>
        <v>1338.1271186440679</v>
      </c>
      <c r="E78" s="24">
        <f>E66</f>
        <v>1578.99</v>
      </c>
      <c r="F78" s="25">
        <f>F72</f>
        <v>1395.93</v>
      </c>
      <c r="G78" s="25">
        <f>G66</f>
        <v>1647.1974</v>
      </c>
      <c r="H78" s="235">
        <v>0.168</v>
      </c>
      <c r="I78" s="228">
        <f>E78*H78</f>
        <v>265.27032</v>
      </c>
      <c r="J78" s="229">
        <f>G78*H78</f>
        <v>276.7291632</v>
      </c>
      <c r="K78" s="63">
        <f>J78/I78</f>
        <v>1.0431968536849505</v>
      </c>
    </row>
    <row r="79" spans="1:11" ht="25.5" customHeight="1">
      <c r="A79" s="383"/>
      <c r="B79" s="424"/>
      <c r="C79" s="293" t="str">
        <f>C67</f>
        <v>от 05.12.2013г.</v>
      </c>
      <c r="D79" s="12" t="s">
        <v>3</v>
      </c>
      <c r="E79" s="12" t="s">
        <v>3</v>
      </c>
      <c r="F79" s="12" t="s">
        <v>3</v>
      </c>
      <c r="G79" s="12" t="s">
        <v>3</v>
      </c>
      <c r="H79" s="223" t="s">
        <v>160</v>
      </c>
      <c r="I79" s="7" t="s">
        <v>18</v>
      </c>
      <c r="J79" s="33" t="s">
        <v>18</v>
      </c>
      <c r="K79" s="198"/>
    </row>
    <row r="80" spans="1:12" ht="18.75" customHeight="1">
      <c r="A80" s="382"/>
      <c r="B80" s="423" t="s">
        <v>13</v>
      </c>
      <c r="C80" s="5" t="str">
        <f>C74</f>
        <v>№58/65</v>
      </c>
      <c r="D80" s="25">
        <f>D74</f>
        <v>18.720338983050848</v>
      </c>
      <c r="E80" s="25">
        <f>E74</f>
        <v>22.09</v>
      </c>
      <c r="F80" s="25">
        <f>F74</f>
        <v>19.46</v>
      </c>
      <c r="G80" s="25">
        <f>G74</f>
        <v>22.9628</v>
      </c>
      <c r="H80" s="234">
        <v>3.6</v>
      </c>
      <c r="I80" s="228">
        <f>E80*H80</f>
        <v>79.524</v>
      </c>
      <c r="J80" s="229">
        <f>G80*H80-0.01</f>
        <v>82.65608</v>
      </c>
      <c r="K80" s="63">
        <f>J80/I80</f>
        <v>1.039385342789598</v>
      </c>
      <c r="L80" s="90" t="s">
        <v>268</v>
      </c>
    </row>
    <row r="81" spans="1:11" ht="25.5" customHeight="1">
      <c r="A81" s="383"/>
      <c r="B81" s="424"/>
      <c r="C81" s="293" t="str">
        <f>C75</f>
        <v>от 19.12.2013г.</v>
      </c>
      <c r="D81" s="7" t="s">
        <v>18</v>
      </c>
      <c r="E81" s="7" t="s">
        <v>18</v>
      </c>
      <c r="F81" s="7" t="s">
        <v>18</v>
      </c>
      <c r="G81" s="7" t="s">
        <v>18</v>
      </c>
      <c r="H81" s="122" t="s">
        <v>20</v>
      </c>
      <c r="I81" s="7" t="s">
        <v>18</v>
      </c>
      <c r="J81" s="33" t="s">
        <v>18</v>
      </c>
      <c r="K81" s="198"/>
    </row>
    <row r="82" spans="1:15" s="3" customFormat="1" ht="45.75" customHeight="1">
      <c r="A82" s="94" t="s">
        <v>38</v>
      </c>
      <c r="B82" s="368" t="s">
        <v>362</v>
      </c>
      <c r="C82" s="369"/>
      <c r="D82" s="369"/>
      <c r="E82" s="369"/>
      <c r="F82" s="369"/>
      <c r="G82" s="369"/>
      <c r="H82" s="369"/>
      <c r="I82" s="369"/>
      <c r="J82" s="369"/>
      <c r="K82" s="370"/>
      <c r="O82" s="26"/>
    </row>
    <row r="83" spans="1:11" ht="24.75" customHeight="1">
      <c r="A83" s="378" t="s">
        <v>39</v>
      </c>
      <c r="B83" s="375" t="s">
        <v>9</v>
      </c>
      <c r="C83" s="5" t="s">
        <v>315</v>
      </c>
      <c r="D83" s="6"/>
      <c r="E83" s="6">
        <v>946.66</v>
      </c>
      <c r="F83" s="6"/>
      <c r="G83" s="6">
        <v>962.27</v>
      </c>
      <c r="H83" s="373" t="s">
        <v>10</v>
      </c>
      <c r="I83" s="6">
        <f>E83</f>
        <v>946.66</v>
      </c>
      <c r="J83" s="30">
        <f>G83</f>
        <v>962.27</v>
      </c>
      <c r="K83" s="63">
        <f>J83/I83</f>
        <v>1.016489552743329</v>
      </c>
    </row>
    <row r="84" spans="1:11" ht="27" customHeight="1">
      <c r="A84" s="378"/>
      <c r="B84" s="375"/>
      <c r="C84" s="45" t="s">
        <v>316</v>
      </c>
      <c r="D84" s="7"/>
      <c r="E84" s="7" t="s">
        <v>3</v>
      </c>
      <c r="F84" s="7"/>
      <c r="G84" s="7" t="s">
        <v>3</v>
      </c>
      <c r="H84" s="373"/>
      <c r="I84" s="7" t="s">
        <v>3</v>
      </c>
      <c r="J84" s="33" t="s">
        <v>3</v>
      </c>
      <c r="K84" s="62"/>
    </row>
    <row r="85" spans="1:11" ht="24.75" customHeight="1">
      <c r="A85" s="378" t="s">
        <v>40</v>
      </c>
      <c r="B85" s="375" t="s">
        <v>162</v>
      </c>
      <c r="C85" s="303"/>
      <c r="D85" s="6"/>
      <c r="E85" s="6">
        <f>E83</f>
        <v>946.66</v>
      </c>
      <c r="F85" s="6"/>
      <c r="G85" s="6">
        <f>G83</f>
        <v>962.27</v>
      </c>
      <c r="H85" s="131">
        <v>0.03671</v>
      </c>
      <c r="I85" s="6">
        <f>E85*H85</f>
        <v>34.7518886</v>
      </c>
      <c r="J85" s="30">
        <f>G85*H85</f>
        <v>35.3249317</v>
      </c>
      <c r="K85" s="63">
        <f>J85/I85</f>
        <v>1.016489552743329</v>
      </c>
    </row>
    <row r="86" spans="1:11" ht="24" customHeight="1">
      <c r="A86" s="378"/>
      <c r="B86" s="375"/>
      <c r="C86" s="304"/>
      <c r="D86" s="7"/>
      <c r="E86" s="7" t="s">
        <v>3</v>
      </c>
      <c r="F86" s="7"/>
      <c r="G86" s="7" t="s">
        <v>3</v>
      </c>
      <c r="H86" s="122" t="s">
        <v>6</v>
      </c>
      <c r="I86" s="7" t="s">
        <v>7</v>
      </c>
      <c r="J86" s="32" t="s">
        <v>7</v>
      </c>
      <c r="K86" s="62"/>
    </row>
    <row r="87" spans="1:11" ht="21.75" customHeight="1">
      <c r="A87" s="378" t="s">
        <v>41</v>
      </c>
      <c r="B87" s="375" t="s">
        <v>43</v>
      </c>
      <c r="C87" s="11"/>
      <c r="D87" s="5"/>
      <c r="E87" s="6"/>
      <c r="F87" s="5"/>
      <c r="G87" s="6"/>
      <c r="H87" s="373" t="s">
        <v>15</v>
      </c>
      <c r="I87" s="9">
        <f>I89+I91</f>
        <v>58.40302</v>
      </c>
      <c r="J87" s="75">
        <f>J89+J91</f>
        <v>59.69669</v>
      </c>
      <c r="K87" s="63">
        <f>J87/I87</f>
        <v>1.022150738095393</v>
      </c>
    </row>
    <row r="88" spans="1:11" ht="38.25" customHeight="1">
      <c r="A88" s="378"/>
      <c r="B88" s="375"/>
      <c r="C88" s="11"/>
      <c r="D88" s="7"/>
      <c r="E88" s="7"/>
      <c r="F88" s="7"/>
      <c r="G88" s="7"/>
      <c r="H88" s="373"/>
      <c r="I88" s="8" t="s">
        <v>19</v>
      </c>
      <c r="J88" s="34" t="s">
        <v>19</v>
      </c>
      <c r="K88" s="62"/>
    </row>
    <row r="89" spans="1:11" ht="23.25" customHeight="1">
      <c r="A89" s="382"/>
      <c r="B89" s="371" t="s">
        <v>12</v>
      </c>
      <c r="C89" s="5" t="str">
        <f>C83</f>
        <v>№ 54/21-1</v>
      </c>
      <c r="D89" s="6"/>
      <c r="E89" s="6">
        <f>E83</f>
        <v>946.66</v>
      </c>
      <c r="F89" s="6"/>
      <c r="G89" s="6">
        <f>G83</f>
        <v>962.27</v>
      </c>
      <c r="H89" s="131">
        <v>0.047</v>
      </c>
      <c r="I89" s="6">
        <f>E89*H89</f>
        <v>44.49302</v>
      </c>
      <c r="J89" s="30">
        <f>H89*G89</f>
        <v>45.22669</v>
      </c>
      <c r="K89" s="63">
        <f>J89/I89</f>
        <v>1.016489552743329</v>
      </c>
    </row>
    <row r="90" spans="1:11" ht="27.75" customHeight="1">
      <c r="A90" s="383"/>
      <c r="B90" s="377"/>
      <c r="C90" s="45" t="str">
        <f>C84</f>
        <v>от 11.12.2013г.</v>
      </c>
      <c r="D90" s="7"/>
      <c r="E90" s="7" t="s">
        <v>3</v>
      </c>
      <c r="F90" s="7"/>
      <c r="G90" s="7" t="s">
        <v>3</v>
      </c>
      <c r="H90" s="122" t="s">
        <v>16</v>
      </c>
      <c r="I90" s="7" t="s">
        <v>18</v>
      </c>
      <c r="J90" s="33" t="s">
        <v>18</v>
      </c>
      <c r="K90" s="62"/>
    </row>
    <row r="91" spans="1:11" ht="24" customHeight="1">
      <c r="A91" s="382"/>
      <c r="B91" s="371" t="s">
        <v>13</v>
      </c>
      <c r="C91" s="5" t="s">
        <v>313</v>
      </c>
      <c r="D91" s="40"/>
      <c r="E91" s="6">
        <v>13.91</v>
      </c>
      <c r="F91" s="40"/>
      <c r="G91" s="6">
        <v>14.47</v>
      </c>
      <c r="H91" s="131">
        <v>1</v>
      </c>
      <c r="I91" s="6">
        <f>E91</f>
        <v>13.91</v>
      </c>
      <c r="J91" s="30">
        <f>H91*G91</f>
        <v>14.47</v>
      </c>
      <c r="K91" s="63">
        <f>J91/I91</f>
        <v>1.0402588066139469</v>
      </c>
    </row>
    <row r="92" spans="1:11" ht="26.25" customHeight="1">
      <c r="A92" s="383"/>
      <c r="B92" s="377"/>
      <c r="C92" s="293" t="s">
        <v>314</v>
      </c>
      <c r="D92" s="41"/>
      <c r="E92" s="7" t="s">
        <v>18</v>
      </c>
      <c r="F92" s="41"/>
      <c r="G92" s="7" t="s">
        <v>18</v>
      </c>
      <c r="H92" s="122" t="s">
        <v>17</v>
      </c>
      <c r="I92" s="7" t="s">
        <v>19</v>
      </c>
      <c r="J92" s="33" t="s">
        <v>19</v>
      </c>
      <c r="K92" s="62"/>
    </row>
    <row r="93" spans="1:11" ht="27.75" customHeight="1">
      <c r="A93" s="378" t="s">
        <v>42</v>
      </c>
      <c r="B93" s="390" t="s">
        <v>165</v>
      </c>
      <c r="C93" s="119"/>
      <c r="D93" s="5"/>
      <c r="E93" s="6"/>
      <c r="F93" s="5"/>
      <c r="G93" s="6"/>
      <c r="H93" s="131">
        <v>3.2</v>
      </c>
      <c r="I93" s="9">
        <f>I95+I97</f>
        <v>203.55088</v>
      </c>
      <c r="J93" s="75">
        <f>J95+J97-0.01</f>
        <v>207.95536</v>
      </c>
      <c r="K93" s="63">
        <f>J93/I93</f>
        <v>1.0216382262754158</v>
      </c>
    </row>
    <row r="94" spans="1:11" ht="30.75" customHeight="1">
      <c r="A94" s="378"/>
      <c r="B94" s="391"/>
      <c r="C94" s="305"/>
      <c r="D94" s="7"/>
      <c r="E94" s="7"/>
      <c r="F94" s="7"/>
      <c r="G94" s="7"/>
      <c r="H94" s="123" t="s">
        <v>20</v>
      </c>
      <c r="I94" s="8" t="s">
        <v>22</v>
      </c>
      <c r="J94" s="34" t="s">
        <v>22</v>
      </c>
      <c r="K94" s="62"/>
    </row>
    <row r="95" spans="1:12" ht="21" customHeight="1">
      <c r="A95" s="382"/>
      <c r="B95" s="371" t="s">
        <v>12</v>
      </c>
      <c r="C95" s="5" t="str">
        <f>C83</f>
        <v>№ 54/21-1</v>
      </c>
      <c r="D95" s="6"/>
      <c r="E95" s="6">
        <f>E83</f>
        <v>946.66</v>
      </c>
      <c r="F95" s="6"/>
      <c r="G95" s="6">
        <f>G83</f>
        <v>962.27</v>
      </c>
      <c r="H95" s="234">
        <v>0.168</v>
      </c>
      <c r="I95" s="228">
        <f>E95*H95</f>
        <v>159.03888</v>
      </c>
      <c r="J95" s="229">
        <f>G95*H95</f>
        <v>161.66136</v>
      </c>
      <c r="K95" s="63">
        <f>J95/I95</f>
        <v>1.016489552743329</v>
      </c>
      <c r="L95" s="90" t="s">
        <v>268</v>
      </c>
    </row>
    <row r="96" spans="1:11" ht="24" customHeight="1">
      <c r="A96" s="383"/>
      <c r="B96" s="377"/>
      <c r="C96" s="45" t="str">
        <f>C84</f>
        <v>от 11.12.2013г.</v>
      </c>
      <c r="D96" s="7"/>
      <c r="E96" s="7" t="s">
        <v>3</v>
      </c>
      <c r="F96" s="7"/>
      <c r="G96" s="7" t="s">
        <v>3</v>
      </c>
      <c r="H96" s="223" t="s">
        <v>160</v>
      </c>
      <c r="I96" s="7" t="s">
        <v>21</v>
      </c>
      <c r="J96" s="33" t="s">
        <v>21</v>
      </c>
      <c r="K96" s="62"/>
    </row>
    <row r="97" spans="1:11" ht="18" customHeight="1">
      <c r="A97" s="382"/>
      <c r="B97" s="371" t="s">
        <v>13</v>
      </c>
      <c r="C97" s="5" t="str">
        <f>C91</f>
        <v>№ 18/2</v>
      </c>
      <c r="D97" s="40"/>
      <c r="E97" s="6">
        <f>E91</f>
        <v>13.91</v>
      </c>
      <c r="F97" s="40"/>
      <c r="G97" s="6">
        <f>G91</f>
        <v>14.47</v>
      </c>
      <c r="H97" s="131">
        <v>3.2</v>
      </c>
      <c r="I97" s="6">
        <f>E97*H97</f>
        <v>44.512</v>
      </c>
      <c r="J97" s="30">
        <f>H97*G97</f>
        <v>46.304</v>
      </c>
      <c r="K97" s="63">
        <f>J97/I97</f>
        <v>1.0402588066139469</v>
      </c>
    </row>
    <row r="98" spans="1:11" ht="21.75" customHeight="1">
      <c r="A98" s="383"/>
      <c r="B98" s="377"/>
      <c r="C98" s="293" t="str">
        <f>C92</f>
        <v>от 25.04.2014г.</v>
      </c>
      <c r="D98" s="41"/>
      <c r="E98" s="7" t="s">
        <v>18</v>
      </c>
      <c r="F98" s="41"/>
      <c r="G98" s="7" t="s">
        <v>18</v>
      </c>
      <c r="H98" s="122" t="s">
        <v>20</v>
      </c>
      <c r="I98" s="7" t="s">
        <v>21</v>
      </c>
      <c r="J98" s="33" t="s">
        <v>21</v>
      </c>
      <c r="K98" s="62"/>
    </row>
    <row r="99" spans="1:15" s="3" customFormat="1" ht="51" customHeight="1">
      <c r="A99" s="94" t="s">
        <v>45</v>
      </c>
      <c r="B99" s="379" t="s">
        <v>241</v>
      </c>
      <c r="C99" s="380"/>
      <c r="D99" s="380"/>
      <c r="E99" s="380"/>
      <c r="F99" s="380"/>
      <c r="G99" s="380"/>
      <c r="H99" s="380"/>
      <c r="I99" s="380"/>
      <c r="J99" s="381"/>
      <c r="K99" s="199"/>
      <c r="O99" s="26"/>
    </row>
    <row r="100" spans="1:11" ht="24" customHeight="1">
      <c r="A100" s="378" t="s">
        <v>44</v>
      </c>
      <c r="B100" s="375" t="s">
        <v>9</v>
      </c>
      <c r="C100" s="5" t="s">
        <v>317</v>
      </c>
      <c r="D100" s="6"/>
      <c r="E100" s="6">
        <v>1116.96</v>
      </c>
      <c r="F100" s="6"/>
      <c r="G100" s="6">
        <v>1116.96</v>
      </c>
      <c r="H100" s="373" t="s">
        <v>10</v>
      </c>
      <c r="I100" s="6">
        <f>E100</f>
        <v>1116.96</v>
      </c>
      <c r="J100" s="30">
        <f>G100</f>
        <v>1116.96</v>
      </c>
      <c r="K100" s="63">
        <f>J100/I100</f>
        <v>1</v>
      </c>
    </row>
    <row r="101" spans="1:11" ht="28.5" customHeight="1">
      <c r="A101" s="378"/>
      <c r="B101" s="375"/>
      <c r="C101" s="45" t="s">
        <v>316</v>
      </c>
      <c r="D101" s="7"/>
      <c r="E101" s="7" t="s">
        <v>3</v>
      </c>
      <c r="F101" s="7"/>
      <c r="G101" s="7" t="s">
        <v>3</v>
      </c>
      <c r="H101" s="373"/>
      <c r="I101" s="7" t="s">
        <v>3</v>
      </c>
      <c r="J101" s="33" t="s">
        <v>3</v>
      </c>
      <c r="K101" s="62"/>
    </row>
    <row r="102" spans="1:11" ht="21" customHeight="1">
      <c r="A102" s="378" t="s">
        <v>46</v>
      </c>
      <c r="B102" s="375" t="s">
        <v>162</v>
      </c>
      <c r="C102" s="306"/>
      <c r="D102" s="6"/>
      <c r="E102" s="6">
        <f>E100</f>
        <v>1116.96</v>
      </c>
      <c r="F102" s="6"/>
      <c r="G102" s="6">
        <f>G100</f>
        <v>1116.96</v>
      </c>
      <c r="H102" s="131">
        <f>H85</f>
        <v>0.03671</v>
      </c>
      <c r="I102" s="6">
        <f>E102*H102</f>
        <v>41.0036016</v>
      </c>
      <c r="J102" s="30">
        <f>G102*H102</f>
        <v>41.0036016</v>
      </c>
      <c r="K102" s="63">
        <f>J102/I102</f>
        <v>1</v>
      </c>
    </row>
    <row r="103" spans="1:11" ht="23.25" customHeight="1">
      <c r="A103" s="378"/>
      <c r="B103" s="375"/>
      <c r="C103" s="11"/>
      <c r="D103" s="7"/>
      <c r="E103" s="7" t="s">
        <v>3</v>
      </c>
      <c r="F103" s="7"/>
      <c r="G103" s="7" t="s">
        <v>3</v>
      </c>
      <c r="H103" s="122" t="s">
        <v>6</v>
      </c>
      <c r="I103" s="7" t="s">
        <v>7</v>
      </c>
      <c r="J103" s="32" t="s">
        <v>7</v>
      </c>
      <c r="K103" s="62"/>
    </row>
    <row r="104" spans="1:11" ht="22.5" customHeight="1">
      <c r="A104" s="378" t="s">
        <v>47</v>
      </c>
      <c r="B104" s="375" t="s">
        <v>172</v>
      </c>
      <c r="C104" s="11"/>
      <c r="D104" s="5"/>
      <c r="E104" s="6"/>
      <c r="F104" s="5"/>
      <c r="G104" s="6"/>
      <c r="H104" s="373" t="s">
        <v>15</v>
      </c>
      <c r="I104" s="9">
        <f>I106+I108+0.01</f>
        <v>66.41712000000001</v>
      </c>
      <c r="J104" s="75">
        <f>J106+J108</f>
        <v>66.96712000000001</v>
      </c>
      <c r="K104" s="63">
        <f>J104/I104</f>
        <v>1.0082809974295783</v>
      </c>
    </row>
    <row r="105" spans="1:11" ht="33.75" customHeight="1">
      <c r="A105" s="378"/>
      <c r="B105" s="375"/>
      <c r="C105" s="11"/>
      <c r="D105" s="7"/>
      <c r="E105" s="7"/>
      <c r="F105" s="7"/>
      <c r="G105" s="7"/>
      <c r="H105" s="373"/>
      <c r="I105" s="8" t="s">
        <v>19</v>
      </c>
      <c r="J105" s="34" t="s">
        <v>19</v>
      </c>
      <c r="K105" s="62"/>
    </row>
    <row r="106" spans="1:11" ht="24.75" customHeight="1">
      <c r="A106" s="382"/>
      <c r="B106" s="371" t="s">
        <v>12</v>
      </c>
      <c r="C106" s="5" t="str">
        <f>C100</f>
        <v>№ 54/21-2</v>
      </c>
      <c r="D106" s="6"/>
      <c r="E106" s="6">
        <f>E100</f>
        <v>1116.96</v>
      </c>
      <c r="F106" s="6"/>
      <c r="G106" s="6">
        <f>G100</f>
        <v>1116.96</v>
      </c>
      <c r="H106" s="131">
        <v>0.047</v>
      </c>
      <c r="I106" s="6">
        <f>E106*H106</f>
        <v>52.49712</v>
      </c>
      <c r="J106" s="30">
        <f>H106*G106</f>
        <v>52.49712</v>
      </c>
      <c r="K106" s="63">
        <f>J106/I106</f>
        <v>1</v>
      </c>
    </row>
    <row r="107" spans="1:11" ht="24" customHeight="1">
      <c r="A107" s="383"/>
      <c r="B107" s="377"/>
      <c r="C107" s="45" t="str">
        <f>C101</f>
        <v>от 11.12.2013г.</v>
      </c>
      <c r="D107" s="7"/>
      <c r="E107" s="7" t="s">
        <v>3</v>
      </c>
      <c r="F107" s="7"/>
      <c r="G107" s="7" t="s">
        <v>3</v>
      </c>
      <c r="H107" s="122" t="s">
        <v>16</v>
      </c>
      <c r="I107" s="7" t="s">
        <v>18</v>
      </c>
      <c r="J107" s="33" t="s">
        <v>18</v>
      </c>
      <c r="K107" s="62"/>
    </row>
    <row r="108" spans="1:11" ht="23.25" customHeight="1">
      <c r="A108" s="382"/>
      <c r="B108" s="371" t="s">
        <v>13</v>
      </c>
      <c r="C108" s="5" t="str">
        <f>C97</f>
        <v>№ 18/2</v>
      </c>
      <c r="D108" s="40"/>
      <c r="E108" s="6">
        <f>E97</f>
        <v>13.91</v>
      </c>
      <c r="F108" s="40"/>
      <c r="G108" s="6">
        <f>G97</f>
        <v>14.47</v>
      </c>
      <c r="H108" s="131">
        <v>1</v>
      </c>
      <c r="I108" s="6">
        <f>E108</f>
        <v>13.91</v>
      </c>
      <c r="J108" s="30">
        <f>H108*G108</f>
        <v>14.47</v>
      </c>
      <c r="K108" s="63">
        <f>J108/I108</f>
        <v>1.0402588066139469</v>
      </c>
    </row>
    <row r="109" spans="1:11" ht="27" customHeight="1">
      <c r="A109" s="383"/>
      <c r="B109" s="377"/>
      <c r="C109" s="293" t="str">
        <f>C98</f>
        <v>от 25.04.2014г.</v>
      </c>
      <c r="D109" s="41"/>
      <c r="E109" s="7" t="s">
        <v>18</v>
      </c>
      <c r="F109" s="41"/>
      <c r="G109" s="7" t="s">
        <v>18</v>
      </c>
      <c r="H109" s="122" t="s">
        <v>17</v>
      </c>
      <c r="I109" s="7" t="s">
        <v>19</v>
      </c>
      <c r="J109" s="33" t="s">
        <v>19</v>
      </c>
      <c r="K109" s="62"/>
    </row>
    <row r="110" spans="1:11" ht="21" customHeight="1">
      <c r="A110" s="378" t="s">
        <v>48</v>
      </c>
      <c r="B110" s="371" t="s">
        <v>164</v>
      </c>
      <c r="C110" s="9"/>
      <c r="D110" s="5"/>
      <c r="E110" s="6"/>
      <c r="F110" s="5"/>
      <c r="G110" s="6"/>
      <c r="H110" s="131">
        <v>3.2</v>
      </c>
      <c r="I110" s="9">
        <f>I112+I114</f>
        <v>212.50278400000002</v>
      </c>
      <c r="J110" s="75">
        <f>J112+J114</f>
        <v>214.29478400000002</v>
      </c>
      <c r="K110" s="63">
        <f>J110/I110</f>
        <v>1.0084328306964674</v>
      </c>
    </row>
    <row r="111" spans="1:11" ht="39.75" customHeight="1">
      <c r="A111" s="378"/>
      <c r="B111" s="377"/>
      <c r="C111" s="307"/>
      <c r="D111" s="7"/>
      <c r="E111" s="7"/>
      <c r="F111" s="7"/>
      <c r="G111" s="7"/>
      <c r="H111" s="123" t="s">
        <v>20</v>
      </c>
      <c r="I111" s="8" t="s">
        <v>22</v>
      </c>
      <c r="J111" s="34" t="s">
        <v>22</v>
      </c>
      <c r="K111" s="62"/>
    </row>
    <row r="112" spans="1:12" ht="21.75" customHeight="1">
      <c r="A112" s="382"/>
      <c r="B112" s="371" t="s">
        <v>12</v>
      </c>
      <c r="C112" s="5" t="str">
        <f>C100</f>
        <v>№ 54/21-2</v>
      </c>
      <c r="D112" s="6"/>
      <c r="E112" s="6">
        <f>E100</f>
        <v>1116.96</v>
      </c>
      <c r="F112" s="6"/>
      <c r="G112" s="6">
        <f>G100</f>
        <v>1116.96</v>
      </c>
      <c r="H112" s="238">
        <f>0.047*3.2</f>
        <v>0.1504</v>
      </c>
      <c r="I112" s="228">
        <f>E112*H112</f>
        <v>167.99078400000002</v>
      </c>
      <c r="J112" s="229">
        <f>G112*H112</f>
        <v>167.99078400000002</v>
      </c>
      <c r="K112" s="63">
        <f>J112/I112</f>
        <v>1</v>
      </c>
      <c r="L112" s="90" t="s">
        <v>268</v>
      </c>
    </row>
    <row r="113" spans="1:11" ht="28.5" customHeight="1">
      <c r="A113" s="383"/>
      <c r="B113" s="377"/>
      <c r="C113" s="45" t="str">
        <f>C101</f>
        <v>от 11.12.2013г.</v>
      </c>
      <c r="D113" s="7"/>
      <c r="E113" s="7" t="s">
        <v>3</v>
      </c>
      <c r="F113" s="7"/>
      <c r="G113" s="7" t="s">
        <v>3</v>
      </c>
      <c r="H113" s="223" t="s">
        <v>160</v>
      </c>
      <c r="I113" s="7" t="s">
        <v>21</v>
      </c>
      <c r="J113" s="33" t="s">
        <v>21</v>
      </c>
      <c r="K113" s="62"/>
    </row>
    <row r="114" spans="1:11" ht="26.25" customHeight="1">
      <c r="A114" s="382"/>
      <c r="B114" s="371" t="s">
        <v>13</v>
      </c>
      <c r="C114" s="5" t="str">
        <f>C108</f>
        <v>№ 18/2</v>
      </c>
      <c r="D114" s="6"/>
      <c r="E114" s="6">
        <f>E108</f>
        <v>13.91</v>
      </c>
      <c r="F114" s="6"/>
      <c r="G114" s="6">
        <f>G108</f>
        <v>14.47</v>
      </c>
      <c r="H114" s="131">
        <v>3.2</v>
      </c>
      <c r="I114" s="6">
        <f>I108*H114</f>
        <v>44.512</v>
      </c>
      <c r="J114" s="30">
        <f>J108*H114</f>
        <v>46.304</v>
      </c>
      <c r="K114" s="63">
        <f>J114/I114</f>
        <v>1.0402588066139469</v>
      </c>
    </row>
    <row r="115" spans="1:11" ht="27.75" customHeight="1">
      <c r="A115" s="383"/>
      <c r="B115" s="377"/>
      <c r="C115" s="293" t="str">
        <f>C109</f>
        <v>от 25.04.2014г.</v>
      </c>
      <c r="D115" s="41"/>
      <c r="E115" s="7" t="s">
        <v>18</v>
      </c>
      <c r="F115" s="41"/>
      <c r="G115" s="7" t="s">
        <v>18</v>
      </c>
      <c r="H115" s="122" t="s">
        <v>20</v>
      </c>
      <c r="I115" s="7" t="s">
        <v>21</v>
      </c>
      <c r="J115" s="33" t="s">
        <v>21</v>
      </c>
      <c r="K115" s="62"/>
    </row>
    <row r="116" spans="1:15" s="3" customFormat="1" ht="45" customHeight="1">
      <c r="A116" s="94" t="s">
        <v>49</v>
      </c>
      <c r="B116" s="379" t="s">
        <v>97</v>
      </c>
      <c r="C116" s="380"/>
      <c r="D116" s="380"/>
      <c r="E116" s="380"/>
      <c r="F116" s="380"/>
      <c r="G116" s="380"/>
      <c r="H116" s="380"/>
      <c r="I116" s="380"/>
      <c r="J116" s="381"/>
      <c r="K116" s="199"/>
      <c r="O116" s="26"/>
    </row>
    <row r="117" spans="1:11" ht="27" customHeight="1">
      <c r="A117" s="378" t="s">
        <v>50</v>
      </c>
      <c r="B117" s="375" t="s">
        <v>9</v>
      </c>
      <c r="C117" s="5" t="s">
        <v>318</v>
      </c>
      <c r="D117" s="6">
        <f>E117/1.18</f>
        <v>956.4322033898305</v>
      </c>
      <c r="E117" s="6">
        <v>1128.59</v>
      </c>
      <c r="F117" s="6">
        <v>996.6</v>
      </c>
      <c r="G117" s="6">
        <f>F117*1.18</f>
        <v>1175.988</v>
      </c>
      <c r="H117" s="373" t="s">
        <v>10</v>
      </c>
      <c r="I117" s="6">
        <f>E117</f>
        <v>1128.59</v>
      </c>
      <c r="J117" s="30">
        <f>G117</f>
        <v>1175.988</v>
      </c>
      <c r="K117" s="63">
        <f>J117/I117</f>
        <v>1.0419975367493954</v>
      </c>
    </row>
    <row r="118" spans="1:11" ht="25.5" customHeight="1">
      <c r="A118" s="378"/>
      <c r="B118" s="375"/>
      <c r="C118" s="45" t="s">
        <v>310</v>
      </c>
      <c r="D118" s="7" t="s">
        <v>3</v>
      </c>
      <c r="E118" s="7" t="s">
        <v>3</v>
      </c>
      <c r="F118" s="7" t="s">
        <v>3</v>
      </c>
      <c r="G118" s="7" t="s">
        <v>3</v>
      </c>
      <c r="H118" s="373"/>
      <c r="I118" s="7" t="s">
        <v>3</v>
      </c>
      <c r="J118" s="33" t="s">
        <v>3</v>
      </c>
      <c r="K118" s="62"/>
    </row>
    <row r="119" spans="1:11" ht="24.75" customHeight="1">
      <c r="A119" s="378" t="s">
        <v>51</v>
      </c>
      <c r="B119" s="375" t="s">
        <v>162</v>
      </c>
      <c r="C119" s="290"/>
      <c r="D119" s="6">
        <f>D117</f>
        <v>956.4322033898305</v>
      </c>
      <c r="E119" s="6">
        <f>D119*1.18</f>
        <v>1128.59</v>
      </c>
      <c r="F119" s="6">
        <f>F117</f>
        <v>996.6</v>
      </c>
      <c r="G119" s="6">
        <f>F119*1.18</f>
        <v>1175.988</v>
      </c>
      <c r="H119" s="131">
        <f>H102</f>
        <v>0.03671</v>
      </c>
      <c r="I119" s="6">
        <f>E119*H119</f>
        <v>41.430538899999995</v>
      </c>
      <c r="J119" s="30">
        <f>G119*H119</f>
        <v>43.17051948</v>
      </c>
      <c r="K119" s="63">
        <f>J119/I119</f>
        <v>1.0419975367493954</v>
      </c>
    </row>
    <row r="120" spans="1:11" ht="21" customHeight="1">
      <c r="A120" s="378"/>
      <c r="B120" s="375"/>
      <c r="C120" s="308"/>
      <c r="D120" s="7" t="s">
        <v>3</v>
      </c>
      <c r="E120" s="7" t="s">
        <v>3</v>
      </c>
      <c r="F120" s="7" t="s">
        <v>3</v>
      </c>
      <c r="G120" s="7" t="s">
        <v>3</v>
      </c>
      <c r="H120" s="122" t="s">
        <v>6</v>
      </c>
      <c r="I120" s="7" t="s">
        <v>7</v>
      </c>
      <c r="J120" s="32" t="s">
        <v>7</v>
      </c>
      <c r="K120" s="62"/>
    </row>
    <row r="121" spans="1:11" ht="22.5" customHeight="1">
      <c r="A121" s="378" t="s">
        <v>52</v>
      </c>
      <c r="B121" s="375" t="s">
        <v>43</v>
      </c>
      <c r="C121" s="308"/>
      <c r="D121" s="5"/>
      <c r="E121" s="6"/>
      <c r="F121" s="5"/>
      <c r="G121" s="6"/>
      <c r="H121" s="373" t="s">
        <v>15</v>
      </c>
      <c r="I121" s="9">
        <f>I123+I125</f>
        <v>67.20373</v>
      </c>
      <c r="J121" s="75">
        <f>J123+J125-0.01</f>
        <v>70.03503599999999</v>
      </c>
      <c r="K121" s="63">
        <f>J121/I121</f>
        <v>1.0421301912855134</v>
      </c>
    </row>
    <row r="122" spans="1:11" ht="36" customHeight="1">
      <c r="A122" s="378"/>
      <c r="B122" s="375"/>
      <c r="C122" s="308"/>
      <c r="D122" s="7"/>
      <c r="E122" s="7"/>
      <c r="F122" s="7"/>
      <c r="G122" s="7"/>
      <c r="H122" s="373"/>
      <c r="I122" s="8" t="s">
        <v>19</v>
      </c>
      <c r="J122" s="34" t="s">
        <v>19</v>
      </c>
      <c r="K122" s="62"/>
    </row>
    <row r="123" spans="1:11" ht="18.75" customHeight="1">
      <c r="A123" s="382"/>
      <c r="B123" s="371" t="s">
        <v>12</v>
      </c>
      <c r="C123" s="5" t="str">
        <f>C117</f>
        <v>№ 53/53-4</v>
      </c>
      <c r="D123" s="6">
        <f>D117</f>
        <v>956.4322033898305</v>
      </c>
      <c r="E123" s="6">
        <f>D123*1.18</f>
        <v>1128.59</v>
      </c>
      <c r="F123" s="6">
        <f>F117</f>
        <v>996.6</v>
      </c>
      <c r="G123" s="6">
        <f>F123*1.18</f>
        <v>1175.988</v>
      </c>
      <c r="H123" s="131">
        <v>0.047</v>
      </c>
      <c r="I123" s="6">
        <f>E123*H123</f>
        <v>53.04373</v>
      </c>
      <c r="J123" s="30">
        <f>H123*G123</f>
        <v>55.271436</v>
      </c>
      <c r="K123" s="63">
        <f>J123/I123</f>
        <v>1.0419975367493954</v>
      </c>
    </row>
    <row r="124" spans="1:11" ht="22.5" customHeight="1">
      <c r="A124" s="383"/>
      <c r="B124" s="377"/>
      <c r="C124" s="45" t="str">
        <f>C118</f>
        <v>от 05.12.2013г.</v>
      </c>
      <c r="D124" s="7" t="s">
        <v>3</v>
      </c>
      <c r="E124" s="7" t="s">
        <v>3</v>
      </c>
      <c r="F124" s="7" t="s">
        <v>3</v>
      </c>
      <c r="G124" s="7" t="s">
        <v>3</v>
      </c>
      <c r="H124" s="122" t="s">
        <v>16</v>
      </c>
      <c r="I124" s="7" t="s">
        <v>18</v>
      </c>
      <c r="J124" s="33" t="s">
        <v>18</v>
      </c>
      <c r="K124" s="62"/>
    </row>
    <row r="125" spans="1:11" ht="22.5" customHeight="1">
      <c r="A125" s="382"/>
      <c r="B125" s="371" t="s">
        <v>13</v>
      </c>
      <c r="C125" s="5" t="s">
        <v>319</v>
      </c>
      <c r="D125" s="6">
        <v>12</v>
      </c>
      <c r="E125" s="6">
        <f>D125*1.18</f>
        <v>14.16</v>
      </c>
      <c r="F125" s="6">
        <v>12.52</v>
      </c>
      <c r="G125" s="6">
        <f>F125*1.18</f>
        <v>14.773599999999998</v>
      </c>
      <c r="H125" s="131">
        <v>1</v>
      </c>
      <c r="I125" s="6">
        <f>E125</f>
        <v>14.16</v>
      </c>
      <c r="J125" s="30">
        <f>H125*G125</f>
        <v>14.773599999999998</v>
      </c>
      <c r="K125" s="63">
        <f>J125/I125</f>
        <v>1.0433333333333332</v>
      </c>
    </row>
    <row r="126" spans="1:11" ht="18.75" customHeight="1">
      <c r="A126" s="383"/>
      <c r="B126" s="377"/>
      <c r="C126" s="45" t="s">
        <v>316</v>
      </c>
      <c r="D126" s="7" t="s">
        <v>18</v>
      </c>
      <c r="E126" s="7" t="s">
        <v>18</v>
      </c>
      <c r="F126" s="7" t="s">
        <v>18</v>
      </c>
      <c r="G126" s="7" t="s">
        <v>18</v>
      </c>
      <c r="H126" s="122" t="s">
        <v>17</v>
      </c>
      <c r="I126" s="7" t="s">
        <v>19</v>
      </c>
      <c r="J126" s="33" t="s">
        <v>19</v>
      </c>
      <c r="K126" s="62"/>
    </row>
    <row r="127" spans="1:11" ht="28.5" customHeight="1">
      <c r="A127" s="378" t="s">
        <v>53</v>
      </c>
      <c r="B127" s="390" t="s">
        <v>164</v>
      </c>
      <c r="C127" s="309"/>
      <c r="D127" s="5"/>
      <c r="E127" s="6"/>
      <c r="F127" s="5"/>
      <c r="G127" s="6"/>
      <c r="H127" s="131">
        <v>3.19</v>
      </c>
      <c r="I127" s="9">
        <f>I129+I131</f>
        <v>234.77352</v>
      </c>
      <c r="J127" s="75">
        <f>J129+J131+0.01</f>
        <v>244.693768</v>
      </c>
      <c r="K127" s="63">
        <f>J127/I127</f>
        <v>1.042254543868491</v>
      </c>
    </row>
    <row r="128" spans="1:11" ht="33" customHeight="1">
      <c r="A128" s="378"/>
      <c r="B128" s="391"/>
      <c r="C128" s="310"/>
      <c r="D128" s="7"/>
      <c r="E128" s="7"/>
      <c r="F128" s="7"/>
      <c r="G128" s="7"/>
      <c r="H128" s="123" t="s">
        <v>20</v>
      </c>
      <c r="I128" s="8" t="s">
        <v>22</v>
      </c>
      <c r="J128" s="34" t="s">
        <v>22</v>
      </c>
      <c r="K128" s="62"/>
    </row>
    <row r="129" spans="1:12" ht="24" customHeight="1">
      <c r="A129" s="382"/>
      <c r="B129" s="371" t="s">
        <v>12</v>
      </c>
      <c r="C129" s="5" t="str">
        <f>C117</f>
        <v>№ 53/53-4</v>
      </c>
      <c r="D129" s="6">
        <f>D117</f>
        <v>956.4322033898305</v>
      </c>
      <c r="E129" s="6">
        <f>D129*1.18</f>
        <v>1128.59</v>
      </c>
      <c r="F129" s="6">
        <f>F117</f>
        <v>996.6</v>
      </c>
      <c r="G129" s="6">
        <f>F129*1.18</f>
        <v>1175.988</v>
      </c>
      <c r="H129" s="234">
        <v>0.168</v>
      </c>
      <c r="I129" s="228">
        <f>E129*H129</f>
        <v>189.60312</v>
      </c>
      <c r="J129" s="229">
        <f>G129*H129</f>
        <v>197.56598400000001</v>
      </c>
      <c r="K129" s="63">
        <f>J129/I129</f>
        <v>1.0419975367493954</v>
      </c>
      <c r="L129" s="90" t="s">
        <v>268</v>
      </c>
    </row>
    <row r="130" spans="1:11" ht="16.5" customHeight="1">
      <c r="A130" s="383"/>
      <c r="B130" s="377"/>
      <c r="C130" s="45" t="str">
        <f>C118</f>
        <v>от 05.12.2013г.</v>
      </c>
      <c r="D130" s="7" t="s">
        <v>3</v>
      </c>
      <c r="E130" s="7" t="s">
        <v>3</v>
      </c>
      <c r="F130" s="7" t="s">
        <v>3</v>
      </c>
      <c r="G130" s="7" t="s">
        <v>3</v>
      </c>
      <c r="H130" s="123" t="s">
        <v>160</v>
      </c>
      <c r="I130" s="7" t="s">
        <v>21</v>
      </c>
      <c r="J130" s="33" t="s">
        <v>21</v>
      </c>
      <c r="K130" s="62"/>
    </row>
    <row r="131" spans="1:11" ht="21" customHeight="1">
      <c r="A131" s="382"/>
      <c r="B131" s="371" t="s">
        <v>13</v>
      </c>
      <c r="C131" s="5" t="str">
        <f>C125</f>
        <v>№54/92</v>
      </c>
      <c r="D131" s="6">
        <f>D125</f>
        <v>12</v>
      </c>
      <c r="E131" s="6">
        <f>D131*1.18</f>
        <v>14.16</v>
      </c>
      <c r="F131" s="6">
        <f>F125</f>
        <v>12.52</v>
      </c>
      <c r="G131" s="6">
        <f>F131*1.18</f>
        <v>14.773599999999998</v>
      </c>
      <c r="H131" s="131">
        <v>3.19</v>
      </c>
      <c r="I131" s="6">
        <f>E131*H131</f>
        <v>45.1704</v>
      </c>
      <c r="J131" s="30">
        <f>H131*G131-0.01</f>
        <v>47.11778399999999</v>
      </c>
      <c r="K131" s="63">
        <f>J131/I131</f>
        <v>1.0431119494182028</v>
      </c>
    </row>
    <row r="132" spans="1:11" ht="18.75" customHeight="1">
      <c r="A132" s="383"/>
      <c r="B132" s="377"/>
      <c r="C132" s="293" t="str">
        <f>C126</f>
        <v>от 11.12.2013г.</v>
      </c>
      <c r="D132" s="7" t="s">
        <v>18</v>
      </c>
      <c r="E132" s="7" t="s">
        <v>18</v>
      </c>
      <c r="F132" s="7" t="s">
        <v>18</v>
      </c>
      <c r="G132" s="7" t="s">
        <v>18</v>
      </c>
      <c r="H132" s="122" t="s">
        <v>20</v>
      </c>
      <c r="I132" s="7" t="s">
        <v>21</v>
      </c>
      <c r="J132" s="33" t="s">
        <v>21</v>
      </c>
      <c r="K132" s="62"/>
    </row>
    <row r="133" spans="1:15" s="3" customFormat="1" ht="54" customHeight="1">
      <c r="A133" s="94" t="s">
        <v>54</v>
      </c>
      <c r="B133" s="379" t="s">
        <v>98</v>
      </c>
      <c r="C133" s="380"/>
      <c r="D133" s="380"/>
      <c r="E133" s="380"/>
      <c r="F133" s="380"/>
      <c r="G133" s="380"/>
      <c r="H133" s="380"/>
      <c r="I133" s="380"/>
      <c r="J133" s="381"/>
      <c r="K133" s="199"/>
      <c r="O133" s="26"/>
    </row>
    <row r="134" spans="1:11" ht="26.25" customHeight="1">
      <c r="A134" s="378" t="s">
        <v>55</v>
      </c>
      <c r="B134" s="375" t="s">
        <v>9</v>
      </c>
      <c r="C134" s="5" t="s">
        <v>321</v>
      </c>
      <c r="D134" s="6">
        <v>894.69</v>
      </c>
      <c r="E134" s="6">
        <f>D134*1.18</f>
        <v>1055.7342</v>
      </c>
      <c r="F134" s="6">
        <v>924.63</v>
      </c>
      <c r="G134" s="6">
        <f>F134*1.18</f>
        <v>1091.0634</v>
      </c>
      <c r="H134" s="373" t="s">
        <v>10</v>
      </c>
      <c r="I134" s="6">
        <f>E134</f>
        <v>1055.7342</v>
      </c>
      <c r="J134" s="30">
        <f>G134</f>
        <v>1091.0634</v>
      </c>
      <c r="K134" s="63">
        <f>J134/I134</f>
        <v>1.033464104885491</v>
      </c>
    </row>
    <row r="135" spans="1:11" ht="27.75" customHeight="1">
      <c r="A135" s="378"/>
      <c r="B135" s="375"/>
      <c r="C135" s="45" t="s">
        <v>310</v>
      </c>
      <c r="D135" s="7" t="s">
        <v>3</v>
      </c>
      <c r="E135" s="7" t="s">
        <v>3</v>
      </c>
      <c r="F135" s="7" t="s">
        <v>3</v>
      </c>
      <c r="G135" s="7" t="s">
        <v>3</v>
      </c>
      <c r="H135" s="373"/>
      <c r="I135" s="7" t="s">
        <v>3</v>
      </c>
      <c r="J135" s="33" t="s">
        <v>3</v>
      </c>
      <c r="K135" s="62"/>
    </row>
    <row r="136" spans="1:11" ht="33" customHeight="1">
      <c r="A136" s="378" t="s">
        <v>56</v>
      </c>
      <c r="B136" s="375" t="s">
        <v>162</v>
      </c>
      <c r="C136" s="306"/>
      <c r="D136" s="6">
        <f>D134</f>
        <v>894.69</v>
      </c>
      <c r="E136" s="6">
        <f>E134</f>
        <v>1055.7342</v>
      </c>
      <c r="F136" s="6">
        <f>F134</f>
        <v>924.63</v>
      </c>
      <c r="G136" s="6">
        <f>F136*1.18</f>
        <v>1091.0634</v>
      </c>
      <c r="H136" s="131">
        <v>0.03547</v>
      </c>
      <c r="I136" s="6">
        <f>E136*H136</f>
        <v>37.446892074000004</v>
      </c>
      <c r="J136" s="30">
        <f>G136*H136</f>
        <v>38.700018798</v>
      </c>
      <c r="K136" s="63">
        <f>J136/I136</f>
        <v>1.033464104885491</v>
      </c>
    </row>
    <row r="137" spans="1:11" ht="27" customHeight="1">
      <c r="A137" s="378"/>
      <c r="B137" s="375"/>
      <c r="C137" s="11"/>
      <c r="D137" s="7" t="s">
        <v>3</v>
      </c>
      <c r="E137" s="7" t="s">
        <v>3</v>
      </c>
      <c r="F137" s="7" t="s">
        <v>3</v>
      </c>
      <c r="G137" s="7" t="s">
        <v>3</v>
      </c>
      <c r="H137" s="122" t="s">
        <v>6</v>
      </c>
      <c r="I137" s="7" t="s">
        <v>7</v>
      </c>
      <c r="J137" s="32" t="s">
        <v>7</v>
      </c>
      <c r="K137" s="62"/>
    </row>
    <row r="138" spans="1:11" ht="33" customHeight="1">
      <c r="A138" s="378" t="s">
        <v>57</v>
      </c>
      <c r="B138" s="375" t="s">
        <v>43</v>
      </c>
      <c r="C138" s="11"/>
      <c r="D138" s="5"/>
      <c r="E138" s="6"/>
      <c r="F138" s="5"/>
      <c r="G138" s="6"/>
      <c r="H138" s="373" t="s">
        <v>15</v>
      </c>
      <c r="I138" s="9">
        <f>I140+I142</f>
        <v>63.579507400000004</v>
      </c>
      <c r="J138" s="75">
        <f>J140+J142</f>
        <v>65.7939798</v>
      </c>
      <c r="K138" s="63">
        <f>J138/I138</f>
        <v>1.0348299710167304</v>
      </c>
    </row>
    <row r="139" spans="1:11" ht="27" customHeight="1">
      <c r="A139" s="378"/>
      <c r="B139" s="375"/>
      <c r="C139" s="11"/>
      <c r="D139" s="7"/>
      <c r="E139" s="7"/>
      <c r="F139" s="7"/>
      <c r="G139" s="7"/>
      <c r="H139" s="373"/>
      <c r="I139" s="8" t="s">
        <v>19</v>
      </c>
      <c r="J139" s="34" t="s">
        <v>19</v>
      </c>
      <c r="K139" s="62"/>
    </row>
    <row r="140" spans="1:11" ht="24.75" customHeight="1">
      <c r="A140" s="415"/>
      <c r="B140" s="371" t="s">
        <v>12</v>
      </c>
      <c r="C140" s="5" t="str">
        <f>C134</f>
        <v>№ 53/53-5</v>
      </c>
      <c r="D140" s="6">
        <f>D134</f>
        <v>894.69</v>
      </c>
      <c r="E140" s="6">
        <f>E134</f>
        <v>1055.7342</v>
      </c>
      <c r="F140" s="6">
        <f>F134</f>
        <v>924.63</v>
      </c>
      <c r="G140" s="6">
        <f>F140*1.18</f>
        <v>1091.0634</v>
      </c>
      <c r="H140" s="131">
        <v>0.047</v>
      </c>
      <c r="I140" s="6">
        <f>E140*H140</f>
        <v>49.6195074</v>
      </c>
      <c r="J140" s="30">
        <f>H140*G140</f>
        <v>51.2799798</v>
      </c>
      <c r="K140" s="63">
        <f>J140/I140</f>
        <v>1.033464104885491</v>
      </c>
    </row>
    <row r="141" spans="1:11" ht="29.25" customHeight="1">
      <c r="A141" s="383"/>
      <c r="B141" s="377"/>
      <c r="C141" s="45" t="str">
        <f>C135</f>
        <v>от 05.12.2013г.</v>
      </c>
      <c r="D141" s="7" t="s">
        <v>3</v>
      </c>
      <c r="E141" s="7" t="s">
        <v>3</v>
      </c>
      <c r="F141" s="7" t="s">
        <v>3</v>
      </c>
      <c r="G141" s="7" t="s">
        <v>3</v>
      </c>
      <c r="H141" s="122" t="s">
        <v>16</v>
      </c>
      <c r="I141" s="7" t="s">
        <v>18</v>
      </c>
      <c r="J141" s="33" t="s">
        <v>18</v>
      </c>
      <c r="K141" s="62"/>
    </row>
    <row r="142" spans="1:11" ht="23.25" customHeight="1">
      <c r="A142" s="382"/>
      <c r="B142" s="371" t="s">
        <v>13</v>
      </c>
      <c r="C142" s="5" t="s">
        <v>320</v>
      </c>
      <c r="D142" s="6">
        <v>11.83</v>
      </c>
      <c r="E142" s="6">
        <v>13.96</v>
      </c>
      <c r="F142" s="6">
        <v>12.3</v>
      </c>
      <c r="G142" s="6">
        <f>F142*1.18</f>
        <v>14.514</v>
      </c>
      <c r="H142" s="131">
        <v>1</v>
      </c>
      <c r="I142" s="6">
        <f>E142</f>
        <v>13.96</v>
      </c>
      <c r="J142" s="30">
        <f>H142*G142</f>
        <v>14.514</v>
      </c>
      <c r="K142" s="63">
        <f>J142/I142</f>
        <v>1.0396848137535815</v>
      </c>
    </row>
    <row r="143" spans="1:11" ht="21.75" customHeight="1">
      <c r="A143" s="383"/>
      <c r="B143" s="377"/>
      <c r="C143" s="293" t="s">
        <v>307</v>
      </c>
      <c r="D143" s="7" t="s">
        <v>18</v>
      </c>
      <c r="E143" s="7" t="s">
        <v>18</v>
      </c>
      <c r="F143" s="7" t="s">
        <v>18</v>
      </c>
      <c r="G143" s="7" t="s">
        <v>18</v>
      </c>
      <c r="H143" s="122" t="s">
        <v>17</v>
      </c>
      <c r="I143" s="7" t="s">
        <v>19</v>
      </c>
      <c r="J143" s="33" t="s">
        <v>19</v>
      </c>
      <c r="K143" s="62"/>
    </row>
    <row r="144" spans="1:11" ht="25.5" customHeight="1">
      <c r="A144" s="378" t="s">
        <v>58</v>
      </c>
      <c r="B144" s="390" t="s">
        <v>166</v>
      </c>
      <c r="C144" s="311"/>
      <c r="D144" s="5"/>
      <c r="E144" s="6"/>
      <c r="F144" s="5"/>
      <c r="G144" s="6"/>
      <c r="H144" s="131">
        <v>3.19</v>
      </c>
      <c r="I144" s="9">
        <f>I146+I148</f>
        <v>202.81671460600003</v>
      </c>
      <c r="J144" s="75">
        <f>J146+J148</f>
        <v>209.872795562</v>
      </c>
      <c r="K144" s="63">
        <f>J144/I144</f>
        <v>1.0347904312014293</v>
      </c>
    </row>
    <row r="145" spans="1:11" ht="34.5" customHeight="1">
      <c r="A145" s="378"/>
      <c r="B145" s="391"/>
      <c r="C145" s="312"/>
      <c r="D145" s="7"/>
      <c r="E145" s="7"/>
      <c r="F145" s="7"/>
      <c r="G145" s="7"/>
      <c r="H145" s="123" t="s">
        <v>20</v>
      </c>
      <c r="I145" s="8" t="s">
        <v>22</v>
      </c>
      <c r="J145" s="34" t="s">
        <v>22</v>
      </c>
      <c r="K145" s="62"/>
    </row>
    <row r="146" spans="1:11" ht="21.75" customHeight="1">
      <c r="A146" s="382"/>
      <c r="B146" s="371" t="s">
        <v>12</v>
      </c>
      <c r="C146" s="5" t="str">
        <f>C134</f>
        <v>№ 53/53-5</v>
      </c>
      <c r="D146" s="6">
        <f>D140</f>
        <v>894.69</v>
      </c>
      <c r="E146" s="6">
        <f>E134</f>
        <v>1055.7342</v>
      </c>
      <c r="F146" s="6">
        <f>F134</f>
        <v>924.63</v>
      </c>
      <c r="G146" s="6">
        <f>F146*1.18</f>
        <v>1091.0634</v>
      </c>
      <c r="H146" s="131">
        <f>0.047*3.19</f>
        <v>0.14993</v>
      </c>
      <c r="I146" s="6">
        <f>E146*H146</f>
        <v>158.28622860600004</v>
      </c>
      <c r="J146" s="30">
        <f>G146*H146</f>
        <v>163.583135562</v>
      </c>
      <c r="K146" s="63">
        <f>J146/I146</f>
        <v>1.033464104885491</v>
      </c>
    </row>
    <row r="147" spans="1:11" ht="23.25" customHeight="1">
      <c r="A147" s="383"/>
      <c r="B147" s="377"/>
      <c r="C147" s="45" t="str">
        <f>C135</f>
        <v>от 05.12.2013г.</v>
      </c>
      <c r="D147" s="7" t="s">
        <v>3</v>
      </c>
      <c r="E147" s="7" t="s">
        <v>3</v>
      </c>
      <c r="F147" s="7" t="s">
        <v>3</v>
      </c>
      <c r="G147" s="11" t="s">
        <v>3</v>
      </c>
      <c r="H147" s="223" t="s">
        <v>160</v>
      </c>
      <c r="I147" s="7" t="s">
        <v>21</v>
      </c>
      <c r="J147" s="33" t="s">
        <v>21</v>
      </c>
      <c r="K147" s="62"/>
    </row>
    <row r="148" spans="1:11" ht="23.25" customHeight="1">
      <c r="A148" s="382"/>
      <c r="B148" s="371" t="s">
        <v>13</v>
      </c>
      <c r="C148" s="5" t="str">
        <f>C142</f>
        <v>№ 58/104</v>
      </c>
      <c r="D148" s="6">
        <f>D142</f>
        <v>11.83</v>
      </c>
      <c r="E148" s="46">
        <f>D148*1.18</f>
        <v>13.959399999999999</v>
      </c>
      <c r="F148" s="25">
        <f>F142</f>
        <v>12.3</v>
      </c>
      <c r="G148" s="243">
        <f>G142</f>
        <v>14.514</v>
      </c>
      <c r="H148" s="242">
        <v>3.19</v>
      </c>
      <c r="I148" s="6">
        <f>E148*H148</f>
        <v>44.530485999999996</v>
      </c>
      <c r="J148" s="30">
        <f>H148*G148-0.01</f>
        <v>46.28966</v>
      </c>
      <c r="K148" s="63">
        <f>J148/I148</f>
        <v>1.0395049360117021</v>
      </c>
    </row>
    <row r="149" spans="1:11" ht="23.25" customHeight="1">
      <c r="A149" s="383"/>
      <c r="B149" s="377"/>
      <c r="C149" s="293" t="str">
        <f>C143</f>
        <v>от 19.12.2013г.</v>
      </c>
      <c r="D149" s="7" t="str">
        <f>D143</f>
        <v>руб./м3</v>
      </c>
      <c r="E149" s="42" t="s">
        <v>18</v>
      </c>
      <c r="F149" s="7" t="s">
        <v>18</v>
      </c>
      <c r="G149" s="7" t="s">
        <v>18</v>
      </c>
      <c r="H149" s="122" t="s">
        <v>20</v>
      </c>
      <c r="I149" s="7" t="s">
        <v>21</v>
      </c>
      <c r="J149" s="33" t="s">
        <v>21</v>
      </c>
      <c r="K149" s="62"/>
    </row>
    <row r="150" spans="1:15" s="3" customFormat="1" ht="55.5" customHeight="1">
      <c r="A150" s="94" t="s">
        <v>59</v>
      </c>
      <c r="B150" s="379" t="s">
        <v>335</v>
      </c>
      <c r="C150" s="380"/>
      <c r="D150" s="380"/>
      <c r="E150" s="380"/>
      <c r="F150" s="380"/>
      <c r="G150" s="380"/>
      <c r="H150" s="380"/>
      <c r="I150" s="380"/>
      <c r="J150" s="437"/>
      <c r="K150" s="199"/>
      <c r="O150" s="26"/>
    </row>
    <row r="151" spans="1:11" ht="33.75" customHeight="1">
      <c r="A151" s="378" t="s">
        <v>60</v>
      </c>
      <c r="B151" s="375" t="s">
        <v>9</v>
      </c>
      <c r="C151" s="5" t="s">
        <v>322</v>
      </c>
      <c r="D151" s="6"/>
      <c r="E151" s="6">
        <v>914.1</v>
      </c>
      <c r="F151" s="6"/>
      <c r="G151" s="6">
        <v>956.15</v>
      </c>
      <c r="H151" s="373" t="s">
        <v>10</v>
      </c>
      <c r="I151" s="6">
        <f>E151</f>
        <v>914.1</v>
      </c>
      <c r="J151" s="30">
        <f>G151</f>
        <v>956.15</v>
      </c>
      <c r="K151" s="63">
        <f>J151/I151</f>
        <v>1.0460015315610982</v>
      </c>
    </row>
    <row r="152" spans="1:11" ht="36.75" customHeight="1">
      <c r="A152" s="378"/>
      <c r="B152" s="375"/>
      <c r="C152" s="45" t="s">
        <v>336</v>
      </c>
      <c r="D152" s="7"/>
      <c r="E152" s="7" t="s">
        <v>3</v>
      </c>
      <c r="F152" s="7"/>
      <c r="G152" s="7" t="s">
        <v>3</v>
      </c>
      <c r="H152" s="373"/>
      <c r="I152" s="7" t="s">
        <v>3</v>
      </c>
      <c r="J152" s="33" t="s">
        <v>3</v>
      </c>
      <c r="K152" s="62"/>
    </row>
    <row r="153" spans="1:11" ht="26.25" customHeight="1">
      <c r="A153" s="378" t="s">
        <v>61</v>
      </c>
      <c r="B153" s="375" t="s">
        <v>162</v>
      </c>
      <c r="C153" s="290"/>
      <c r="D153" s="6"/>
      <c r="E153" s="6">
        <f>E151</f>
        <v>914.1</v>
      </c>
      <c r="F153" s="6"/>
      <c r="G153" s="6">
        <f>G151</f>
        <v>956.15</v>
      </c>
      <c r="H153" s="131">
        <v>0.04614</v>
      </c>
      <c r="I153" s="6">
        <f>E153*H153</f>
        <v>42.176574</v>
      </c>
      <c r="J153" s="30">
        <f>G153*H153</f>
        <v>44.116761</v>
      </c>
      <c r="K153" s="63">
        <f>J153/I153</f>
        <v>1.0460015315610982</v>
      </c>
    </row>
    <row r="154" spans="1:22" ht="24.75" customHeight="1">
      <c r="A154" s="378"/>
      <c r="B154" s="375"/>
      <c r="C154" s="302"/>
      <c r="D154" s="7"/>
      <c r="E154" s="7" t="s">
        <v>3</v>
      </c>
      <c r="F154" s="7"/>
      <c r="G154" s="7" t="s">
        <v>3</v>
      </c>
      <c r="H154" s="122" t="s">
        <v>6</v>
      </c>
      <c r="I154" s="7" t="s">
        <v>7</v>
      </c>
      <c r="J154" s="32" t="s">
        <v>7</v>
      </c>
      <c r="K154" s="200"/>
      <c r="L154" s="3"/>
      <c r="M154" s="3"/>
      <c r="N154" s="3"/>
      <c r="O154" s="26"/>
      <c r="P154" s="3"/>
      <c r="Q154" s="3"/>
      <c r="R154" s="3"/>
      <c r="S154" s="3"/>
      <c r="T154" s="3"/>
      <c r="U154" s="3"/>
      <c r="V154" s="3"/>
    </row>
    <row r="155" spans="1:22" ht="18.75" customHeight="1">
      <c r="A155" s="378" t="s">
        <v>62</v>
      </c>
      <c r="B155" s="375" t="s">
        <v>176</v>
      </c>
      <c r="C155" s="266"/>
      <c r="D155" s="5"/>
      <c r="E155" s="6"/>
      <c r="F155" s="5"/>
      <c r="G155" s="6"/>
      <c r="H155" s="373" t="s">
        <v>15</v>
      </c>
      <c r="I155" s="9">
        <f>I157+I159</f>
        <v>70.2527</v>
      </c>
      <c r="J155" s="75">
        <f>J157+J159</f>
        <v>73.43905000000001</v>
      </c>
      <c r="K155" s="201">
        <f>J155/I155</f>
        <v>1.0453555521709486</v>
      </c>
      <c r="L155" s="56"/>
      <c r="M155" s="3"/>
      <c r="N155" s="3"/>
      <c r="O155" s="26"/>
      <c r="P155" s="3"/>
      <c r="Q155" s="3"/>
      <c r="R155" s="3"/>
      <c r="S155" s="3"/>
      <c r="T155" s="3"/>
      <c r="U155" s="3"/>
      <c r="V155" s="3"/>
    </row>
    <row r="156" spans="1:22" ht="30.75" customHeight="1">
      <c r="A156" s="378"/>
      <c r="B156" s="375"/>
      <c r="C156" s="302"/>
      <c r="D156" s="7"/>
      <c r="E156" s="7"/>
      <c r="F156" s="7"/>
      <c r="G156" s="7"/>
      <c r="H156" s="373"/>
      <c r="I156" s="8" t="s">
        <v>19</v>
      </c>
      <c r="J156" s="34" t="s">
        <v>19</v>
      </c>
      <c r="K156" s="62"/>
      <c r="L156" s="3"/>
      <c r="M156" s="3"/>
      <c r="N156" s="3"/>
      <c r="O156" s="26"/>
      <c r="P156" s="3"/>
      <c r="Q156" s="3"/>
      <c r="R156" s="3"/>
      <c r="S156" s="3"/>
      <c r="T156" s="3"/>
      <c r="U156" s="3"/>
      <c r="V156" s="3"/>
    </row>
    <row r="157" spans="1:22" ht="33.75" customHeight="1">
      <c r="A157" s="382"/>
      <c r="B157" s="371" t="s">
        <v>12</v>
      </c>
      <c r="C157" s="5" t="str">
        <f>C151</f>
        <v>№53/53 от 05.12.2013г.</v>
      </c>
      <c r="D157" s="6"/>
      <c r="E157" s="6">
        <f>E151</f>
        <v>914.1</v>
      </c>
      <c r="F157" s="6"/>
      <c r="G157" s="6">
        <f>G151</f>
        <v>956.15</v>
      </c>
      <c r="H157" s="131">
        <v>0.047</v>
      </c>
      <c r="I157" s="6">
        <f>E157*H157</f>
        <v>42.9627</v>
      </c>
      <c r="J157" s="30">
        <f>H157*G157</f>
        <v>44.93905</v>
      </c>
      <c r="K157" s="63">
        <f>J157/I157</f>
        <v>1.0460015315610984</v>
      </c>
      <c r="L157" s="3"/>
      <c r="M157" s="3"/>
      <c r="N157" s="3"/>
      <c r="O157" s="26"/>
      <c r="P157" s="3"/>
      <c r="Q157" s="3"/>
      <c r="R157" s="3"/>
      <c r="S157" s="3"/>
      <c r="T157" s="3"/>
      <c r="U157" s="3"/>
      <c r="V157" s="3"/>
    </row>
    <row r="158" spans="1:22" ht="39.75" customHeight="1">
      <c r="A158" s="383"/>
      <c r="B158" s="377"/>
      <c r="C158" s="293" t="str">
        <f>C152</f>
        <v>№ 27/53 от 27.06.2014г.</v>
      </c>
      <c r="D158" s="7"/>
      <c r="E158" s="7" t="s">
        <v>3</v>
      </c>
      <c r="F158" s="7"/>
      <c r="G158" s="7" t="s">
        <v>3</v>
      </c>
      <c r="H158" s="122" t="s">
        <v>16</v>
      </c>
      <c r="I158" s="7" t="s">
        <v>18</v>
      </c>
      <c r="J158" s="33" t="s">
        <v>18</v>
      </c>
      <c r="K158" s="62"/>
      <c r="L158" s="3"/>
      <c r="M158" s="3"/>
      <c r="N158" s="3"/>
      <c r="O158" s="26"/>
      <c r="P158" s="3"/>
      <c r="Q158" s="3"/>
      <c r="R158" s="3"/>
      <c r="S158" s="3"/>
      <c r="T158" s="3"/>
      <c r="U158" s="3"/>
      <c r="V158" s="3"/>
    </row>
    <row r="159" spans="1:22" ht="39" customHeight="1">
      <c r="A159" s="382"/>
      <c r="B159" s="417" t="s">
        <v>153</v>
      </c>
      <c r="C159" s="5" t="s">
        <v>323</v>
      </c>
      <c r="D159" s="6"/>
      <c r="E159" s="6">
        <v>27.29</v>
      </c>
      <c r="F159" s="6"/>
      <c r="G159" s="6">
        <v>28.5</v>
      </c>
      <c r="H159" s="131">
        <v>1</v>
      </c>
      <c r="I159" s="6">
        <f>E159</f>
        <v>27.29</v>
      </c>
      <c r="J159" s="30">
        <f>H159*G159</f>
        <v>28.5</v>
      </c>
      <c r="K159" s="63">
        <f>J159/I159</f>
        <v>1.0443385855624772</v>
      </c>
      <c r="L159" s="56"/>
      <c r="M159" s="3"/>
      <c r="N159" s="3"/>
      <c r="O159" s="26"/>
      <c r="P159" s="3"/>
      <c r="Q159" s="3"/>
      <c r="R159" s="3"/>
      <c r="S159" s="3"/>
      <c r="T159" s="3"/>
      <c r="U159" s="3"/>
      <c r="V159" s="3"/>
    </row>
    <row r="160" spans="1:22" ht="27.75" customHeight="1">
      <c r="A160" s="383"/>
      <c r="B160" s="422"/>
      <c r="C160" s="11"/>
      <c r="D160" s="7"/>
      <c r="E160" s="7" t="s">
        <v>18</v>
      </c>
      <c r="F160" s="7"/>
      <c r="G160" s="7" t="s">
        <v>18</v>
      </c>
      <c r="H160" s="122" t="s">
        <v>17</v>
      </c>
      <c r="I160" s="7" t="s">
        <v>19</v>
      </c>
      <c r="J160" s="33" t="s">
        <v>19</v>
      </c>
      <c r="K160" s="62"/>
      <c r="L160" s="3"/>
      <c r="M160" s="3"/>
      <c r="N160" s="3"/>
      <c r="O160" s="26"/>
      <c r="P160" s="3"/>
      <c r="Q160" s="3"/>
      <c r="R160" s="3"/>
      <c r="S160" s="3"/>
      <c r="T160" s="3"/>
      <c r="U160" s="3"/>
      <c r="V160" s="3"/>
    </row>
    <row r="161" spans="1:22" ht="26.25" customHeight="1">
      <c r="A161" s="378" t="s">
        <v>63</v>
      </c>
      <c r="B161" s="390" t="s">
        <v>163</v>
      </c>
      <c r="C161" s="311"/>
      <c r="D161" s="5"/>
      <c r="E161" s="6"/>
      <c r="F161" s="5"/>
      <c r="G161" s="6"/>
      <c r="H161" s="131">
        <v>3.19</v>
      </c>
      <c r="I161" s="9">
        <f>I163+I165</f>
        <v>224.106113</v>
      </c>
      <c r="J161" s="75">
        <f>J163+J165+0.01</f>
        <v>234.28056949999998</v>
      </c>
      <c r="K161" s="63">
        <f>J161/I161</f>
        <v>1.0454001738899465</v>
      </c>
      <c r="L161" s="3"/>
      <c r="M161" s="3"/>
      <c r="N161" s="3"/>
      <c r="O161" s="26"/>
      <c r="P161" s="3"/>
      <c r="Q161" s="3"/>
      <c r="R161" s="3"/>
      <c r="S161" s="3"/>
      <c r="T161" s="3"/>
      <c r="U161" s="3"/>
      <c r="V161" s="3"/>
    </row>
    <row r="162" spans="1:22" ht="42" customHeight="1">
      <c r="A162" s="378"/>
      <c r="B162" s="391"/>
      <c r="C162" s="312"/>
      <c r="D162" s="7"/>
      <c r="E162" s="7"/>
      <c r="F162" s="7"/>
      <c r="G162" s="7"/>
      <c r="H162" s="123" t="s">
        <v>20</v>
      </c>
      <c r="I162" s="8" t="s">
        <v>22</v>
      </c>
      <c r="J162" s="34" t="s">
        <v>22</v>
      </c>
      <c r="K162" s="62"/>
      <c r="L162" s="3"/>
      <c r="M162" s="3"/>
      <c r="N162" s="3"/>
      <c r="O162" s="26"/>
      <c r="P162" s="3"/>
      <c r="Q162" s="3"/>
      <c r="R162" s="3"/>
      <c r="S162" s="3"/>
      <c r="T162" s="3"/>
      <c r="U162" s="3"/>
      <c r="V162" s="3"/>
    </row>
    <row r="163" spans="1:22" ht="36.75" customHeight="1">
      <c r="A163" s="382"/>
      <c r="B163" s="371" t="s">
        <v>12</v>
      </c>
      <c r="C163" s="289" t="str">
        <f>C151</f>
        <v>№53/53 от 05.12.2013г.</v>
      </c>
      <c r="D163" s="6"/>
      <c r="E163" s="6">
        <f>E151</f>
        <v>914.1</v>
      </c>
      <c r="F163" s="6"/>
      <c r="G163" s="6">
        <f>G151</f>
        <v>956.15</v>
      </c>
      <c r="H163" s="131">
        <f>0.047*3.19</f>
        <v>0.14993</v>
      </c>
      <c r="I163" s="6">
        <f>E163*H163</f>
        <v>137.051013</v>
      </c>
      <c r="J163" s="30">
        <f>G163*H163</f>
        <v>143.3555695</v>
      </c>
      <c r="K163" s="63">
        <f>J163/I163</f>
        <v>1.0460015315610982</v>
      </c>
      <c r="L163" s="3"/>
      <c r="M163" s="3"/>
      <c r="N163" s="3"/>
      <c r="O163" s="26"/>
      <c r="P163" s="3"/>
      <c r="Q163" s="3"/>
      <c r="R163" s="3"/>
      <c r="S163" s="3"/>
      <c r="T163" s="3"/>
      <c r="U163" s="3"/>
      <c r="V163" s="3"/>
    </row>
    <row r="164" spans="1:22" ht="33.75" customHeight="1">
      <c r="A164" s="383"/>
      <c r="B164" s="377"/>
      <c r="C164" s="293" t="str">
        <f>C152</f>
        <v>№ 27/53 от 27.06.2014г.</v>
      </c>
      <c r="D164" s="7"/>
      <c r="E164" s="7" t="s">
        <v>3</v>
      </c>
      <c r="F164" s="7"/>
      <c r="G164" s="11" t="s">
        <v>3</v>
      </c>
      <c r="H164" s="223" t="s">
        <v>160</v>
      </c>
      <c r="I164" s="7" t="s">
        <v>21</v>
      </c>
      <c r="J164" s="33" t="s">
        <v>21</v>
      </c>
      <c r="K164" s="62"/>
      <c r="L164" s="3"/>
      <c r="M164" s="3"/>
      <c r="N164" s="3"/>
      <c r="O164" s="26"/>
      <c r="P164" s="3"/>
      <c r="Q164" s="3"/>
      <c r="R164" s="3"/>
      <c r="S164" s="3"/>
      <c r="T164" s="3"/>
      <c r="U164" s="3"/>
      <c r="V164" s="3"/>
    </row>
    <row r="165" spans="1:22" ht="34.5" customHeight="1">
      <c r="A165" s="382"/>
      <c r="B165" s="371" t="s">
        <v>13</v>
      </c>
      <c r="C165" s="5" t="str">
        <f>C159</f>
        <v>№ 59/213 от 20.12.2013г.</v>
      </c>
      <c r="D165" s="6"/>
      <c r="E165" s="46">
        <f>E159</f>
        <v>27.29</v>
      </c>
      <c r="F165" s="25"/>
      <c r="G165" s="243">
        <f>G159</f>
        <v>28.5</v>
      </c>
      <c r="H165" s="131">
        <v>3.19</v>
      </c>
      <c r="I165" s="6">
        <f>E165*H165</f>
        <v>87.0551</v>
      </c>
      <c r="J165" s="30">
        <f>H165*G165</f>
        <v>90.91499999999999</v>
      </c>
      <c r="K165" s="63">
        <f>J165/I165</f>
        <v>1.0443385855624772</v>
      </c>
      <c r="L165" s="56"/>
      <c r="M165" s="3"/>
      <c r="N165" s="3"/>
      <c r="O165" s="26"/>
      <c r="P165" s="3"/>
      <c r="Q165" s="3"/>
      <c r="R165" s="3"/>
      <c r="S165" s="3"/>
      <c r="T165" s="3"/>
      <c r="U165" s="3"/>
      <c r="V165" s="3"/>
    </row>
    <row r="166" spans="1:11" ht="25.5" customHeight="1">
      <c r="A166" s="383"/>
      <c r="B166" s="377"/>
      <c r="C166" s="11"/>
      <c r="D166" s="7"/>
      <c r="E166" s="42" t="s">
        <v>18</v>
      </c>
      <c r="F166" s="7"/>
      <c r="G166" s="7" t="s">
        <v>18</v>
      </c>
      <c r="H166" s="122" t="s">
        <v>20</v>
      </c>
      <c r="I166" s="7" t="s">
        <v>21</v>
      </c>
      <c r="J166" s="33" t="s">
        <v>21</v>
      </c>
      <c r="K166" s="62"/>
    </row>
    <row r="167" spans="1:15" s="16" customFormat="1" ht="55.5" customHeight="1">
      <c r="A167" s="94" t="s">
        <v>64</v>
      </c>
      <c r="B167" s="379" t="s">
        <v>334</v>
      </c>
      <c r="C167" s="380"/>
      <c r="D167" s="380"/>
      <c r="E167" s="380"/>
      <c r="F167" s="380"/>
      <c r="G167" s="380"/>
      <c r="H167" s="380"/>
      <c r="I167" s="380"/>
      <c r="J167" s="437"/>
      <c r="K167" s="199"/>
      <c r="O167" s="187"/>
    </row>
    <row r="168" spans="1:13" ht="37.5" customHeight="1">
      <c r="A168" s="378" t="s">
        <v>65</v>
      </c>
      <c r="B168" s="375" t="s">
        <v>9</v>
      </c>
      <c r="C168" s="5" t="s">
        <v>329</v>
      </c>
      <c r="D168" s="6"/>
      <c r="E168" s="6">
        <v>1422.48</v>
      </c>
      <c r="F168" s="6"/>
      <c r="G168" s="6">
        <v>1487.91</v>
      </c>
      <c r="H168" s="444" t="s">
        <v>10</v>
      </c>
      <c r="I168" s="6">
        <f>E168</f>
        <v>1422.48</v>
      </c>
      <c r="J168" s="30">
        <f>G168</f>
        <v>1487.91</v>
      </c>
      <c r="K168" s="63">
        <f>J168/I168</f>
        <v>1.0459971317698669</v>
      </c>
      <c r="M168" s="245"/>
    </row>
    <row r="169" spans="1:11" ht="34.5" customHeight="1">
      <c r="A169" s="378"/>
      <c r="B169" s="375"/>
      <c r="C169" s="45" t="s">
        <v>337</v>
      </c>
      <c r="D169" s="7"/>
      <c r="E169" s="7" t="s">
        <v>3</v>
      </c>
      <c r="F169" s="7"/>
      <c r="G169" s="7" t="s">
        <v>3</v>
      </c>
      <c r="H169" s="386"/>
      <c r="I169" s="7" t="s">
        <v>3</v>
      </c>
      <c r="J169" s="33" t="s">
        <v>3</v>
      </c>
      <c r="K169" s="200"/>
    </row>
    <row r="170" spans="1:11" ht="20.25" customHeight="1">
      <c r="A170" s="378" t="s">
        <v>66</v>
      </c>
      <c r="B170" s="375" t="s">
        <v>162</v>
      </c>
      <c r="C170" s="266"/>
      <c r="D170" s="6"/>
      <c r="E170" s="6">
        <f>E168</f>
        <v>1422.48</v>
      </c>
      <c r="F170" s="6"/>
      <c r="G170" s="6">
        <f>G168</f>
        <v>1487.91</v>
      </c>
      <c r="H170" s="131">
        <v>0.0448</v>
      </c>
      <c r="I170" s="6">
        <f>E170*H170</f>
        <v>63.727104</v>
      </c>
      <c r="J170" s="30">
        <f>G170*H170</f>
        <v>66.65836800000001</v>
      </c>
      <c r="K170" s="201">
        <f>J170/I170</f>
        <v>1.0459971317698669</v>
      </c>
    </row>
    <row r="171" spans="1:11" ht="27.75" customHeight="1">
      <c r="A171" s="378"/>
      <c r="B171" s="375"/>
      <c r="C171" s="308"/>
      <c r="D171" s="7"/>
      <c r="E171" s="7" t="s">
        <v>3</v>
      </c>
      <c r="F171" s="7"/>
      <c r="G171" s="7" t="s">
        <v>3</v>
      </c>
      <c r="H171" s="122" t="s">
        <v>6</v>
      </c>
      <c r="I171" s="7" t="s">
        <v>7</v>
      </c>
      <c r="J171" s="32" t="s">
        <v>7</v>
      </c>
      <c r="K171" s="62"/>
    </row>
    <row r="172" spans="1:11" ht="25.5" customHeight="1">
      <c r="A172" s="378" t="s">
        <v>182</v>
      </c>
      <c r="B172" s="375" t="s">
        <v>172</v>
      </c>
      <c r="C172" s="266"/>
      <c r="D172" s="24"/>
      <c r="E172" s="24"/>
      <c r="F172" s="24"/>
      <c r="G172" s="24"/>
      <c r="H172" s="373" t="s">
        <v>15</v>
      </c>
      <c r="I172" s="9">
        <f>I174+I176</f>
        <v>82.78656000000001</v>
      </c>
      <c r="J172" s="75">
        <f>J174+J176</f>
        <v>86.50177</v>
      </c>
      <c r="K172" s="63">
        <f>J172/I172</f>
        <v>1.0448769703681369</v>
      </c>
    </row>
    <row r="173" spans="1:11" ht="30.75" customHeight="1">
      <c r="A173" s="378"/>
      <c r="B173" s="375"/>
      <c r="C173" s="308"/>
      <c r="D173" s="12"/>
      <c r="E173" s="12"/>
      <c r="F173" s="12"/>
      <c r="G173" s="12"/>
      <c r="H173" s="373"/>
      <c r="I173" s="8" t="s">
        <v>19</v>
      </c>
      <c r="J173" s="34" t="s">
        <v>19</v>
      </c>
      <c r="K173" s="62"/>
    </row>
    <row r="174" spans="1:11" ht="33.75" customHeight="1">
      <c r="A174" s="382"/>
      <c r="B174" s="371" t="s">
        <v>12</v>
      </c>
      <c r="C174" s="5" t="str">
        <f>C168</f>
        <v>№ 53/62 от 05.12.2013г.</v>
      </c>
      <c r="D174" s="6"/>
      <c r="E174" s="6">
        <f>E168</f>
        <v>1422.48</v>
      </c>
      <c r="F174" s="6"/>
      <c r="G174" s="6">
        <f>G168</f>
        <v>1487.91</v>
      </c>
      <c r="H174" s="131">
        <v>0.047</v>
      </c>
      <c r="I174" s="6">
        <f>E174*H174</f>
        <v>66.85656</v>
      </c>
      <c r="J174" s="30">
        <f>H174*G174</f>
        <v>69.93177</v>
      </c>
      <c r="K174" s="63">
        <f>J174/I174</f>
        <v>1.0459971317698666</v>
      </c>
    </row>
    <row r="175" spans="1:11" ht="39" customHeight="1">
      <c r="A175" s="383"/>
      <c r="B175" s="377"/>
      <c r="C175" s="45" t="str">
        <f>C169</f>
        <v>№ 27/57 от 27.06.2014 г.</v>
      </c>
      <c r="D175" s="7"/>
      <c r="E175" s="7" t="s">
        <v>3</v>
      </c>
      <c r="F175" s="7"/>
      <c r="G175" s="7" t="s">
        <v>3</v>
      </c>
      <c r="H175" s="122" t="s">
        <v>16</v>
      </c>
      <c r="I175" s="7" t="s">
        <v>18</v>
      </c>
      <c r="J175" s="33" t="s">
        <v>18</v>
      </c>
      <c r="K175" s="62"/>
    </row>
    <row r="176" spans="1:11" ht="22.5" customHeight="1">
      <c r="A176" s="382"/>
      <c r="B176" s="371" t="s">
        <v>143</v>
      </c>
      <c r="C176" s="5" t="str">
        <f>C17</f>
        <v>№ 59/194</v>
      </c>
      <c r="D176" s="6"/>
      <c r="E176" s="6">
        <v>15.93</v>
      </c>
      <c r="F176" s="6"/>
      <c r="G176" s="6">
        <v>16.57</v>
      </c>
      <c r="H176" s="131">
        <v>1</v>
      </c>
      <c r="I176" s="6">
        <f>E176</f>
        <v>15.93</v>
      </c>
      <c r="J176" s="30">
        <f>H176*G176</f>
        <v>16.57</v>
      </c>
      <c r="K176" s="63">
        <f>J176/I176</f>
        <v>1.0401757689893283</v>
      </c>
    </row>
    <row r="177" spans="1:11" ht="22.5" customHeight="1">
      <c r="A177" s="383"/>
      <c r="B177" s="377"/>
      <c r="C177" s="45" t="str">
        <f>C18</f>
        <v>от 20.12.2013г.</v>
      </c>
      <c r="D177" s="45"/>
      <c r="E177" s="45" t="str">
        <f>E18</f>
        <v>руб./м3</v>
      </c>
      <c r="F177" s="45"/>
      <c r="G177" s="45" t="str">
        <f>G18</f>
        <v>руб./м3</v>
      </c>
      <c r="H177" s="122" t="s">
        <v>17</v>
      </c>
      <c r="I177" s="7" t="s">
        <v>19</v>
      </c>
      <c r="J177" s="33" t="s">
        <v>19</v>
      </c>
      <c r="K177" s="62"/>
    </row>
    <row r="178" spans="1:11" ht="28.5" customHeight="1">
      <c r="A178" s="378" t="s">
        <v>183</v>
      </c>
      <c r="B178" s="376" t="s">
        <v>166</v>
      </c>
      <c r="C178" s="311"/>
      <c r="D178" s="24"/>
      <c r="E178" s="46"/>
      <c r="F178" s="24"/>
      <c r="G178" s="46"/>
      <c r="H178" s="131">
        <v>3.19</v>
      </c>
      <c r="I178" s="9">
        <f>I180+I182</f>
        <v>264.0891264</v>
      </c>
      <c r="J178" s="75">
        <f>J180+J182</f>
        <v>275.9406463</v>
      </c>
      <c r="K178" s="63">
        <f>J178/I178</f>
        <v>1.044876970368137</v>
      </c>
    </row>
    <row r="179" spans="1:11" ht="48" customHeight="1">
      <c r="A179" s="378"/>
      <c r="B179" s="385"/>
      <c r="C179" s="312"/>
      <c r="D179" s="12"/>
      <c r="E179" s="42"/>
      <c r="F179" s="12"/>
      <c r="G179" s="42"/>
      <c r="H179" s="123" t="s">
        <v>20</v>
      </c>
      <c r="I179" s="8" t="s">
        <v>22</v>
      </c>
      <c r="J179" s="34" t="s">
        <v>22</v>
      </c>
      <c r="K179" s="62"/>
    </row>
    <row r="180" spans="1:11" ht="38.25" customHeight="1">
      <c r="A180" s="382"/>
      <c r="B180" s="371" t="s">
        <v>12</v>
      </c>
      <c r="C180" s="5" t="str">
        <f>C168</f>
        <v>№ 53/62 от 05.12.2013г.</v>
      </c>
      <c r="D180" s="6"/>
      <c r="E180" s="6">
        <f>E168</f>
        <v>1422.48</v>
      </c>
      <c r="F180" s="6"/>
      <c r="G180" s="6">
        <f>G168</f>
        <v>1487.91</v>
      </c>
      <c r="H180" s="131">
        <f>0.047*3.19</f>
        <v>0.14993</v>
      </c>
      <c r="I180" s="6">
        <f>E180*H180</f>
        <v>213.2724264</v>
      </c>
      <c r="J180" s="30">
        <f>G180*H180</f>
        <v>223.0823463</v>
      </c>
      <c r="K180" s="63">
        <f>J180/I180</f>
        <v>1.0459971317698669</v>
      </c>
    </row>
    <row r="181" spans="1:11" ht="42" customHeight="1">
      <c r="A181" s="383"/>
      <c r="B181" s="377"/>
      <c r="C181" s="7" t="str">
        <f>C169</f>
        <v>№ 27/57 от 27.06.2014 г.</v>
      </c>
      <c r="D181" s="7"/>
      <c r="E181" s="7" t="s">
        <v>3</v>
      </c>
      <c r="F181" s="7"/>
      <c r="G181" s="7" t="s">
        <v>3</v>
      </c>
      <c r="H181" s="223" t="s">
        <v>160</v>
      </c>
      <c r="I181" s="7" t="s">
        <v>21</v>
      </c>
      <c r="J181" s="33" t="s">
        <v>21</v>
      </c>
      <c r="K181" s="62"/>
    </row>
    <row r="182" spans="1:11" ht="26.25" customHeight="1">
      <c r="A182" s="382"/>
      <c r="B182" s="371" t="s">
        <v>13</v>
      </c>
      <c r="C182" s="5" t="str">
        <f>C176</f>
        <v>№ 59/194</v>
      </c>
      <c r="D182" s="6"/>
      <c r="E182" s="6">
        <f>E176</f>
        <v>15.93</v>
      </c>
      <c r="F182" s="6"/>
      <c r="G182" s="6">
        <f>G176</f>
        <v>16.57</v>
      </c>
      <c r="H182" s="131">
        <v>3.19</v>
      </c>
      <c r="I182" s="6">
        <f>E182*H182</f>
        <v>50.8167</v>
      </c>
      <c r="J182" s="30">
        <f>H182*G182</f>
        <v>52.8583</v>
      </c>
      <c r="K182" s="63">
        <f>J182/I182</f>
        <v>1.0401757689893283</v>
      </c>
    </row>
    <row r="183" spans="1:11" ht="32.25" customHeight="1">
      <c r="A183" s="383"/>
      <c r="B183" s="377"/>
      <c r="C183" s="45" t="str">
        <f>C177</f>
        <v>от 20.12.2013г.</v>
      </c>
      <c r="D183" s="7"/>
      <c r="E183" s="7" t="s">
        <v>18</v>
      </c>
      <c r="F183" s="7"/>
      <c r="G183" s="7" t="s">
        <v>18</v>
      </c>
      <c r="H183" s="122" t="s">
        <v>20</v>
      </c>
      <c r="I183" s="7" t="s">
        <v>21</v>
      </c>
      <c r="J183" s="33" t="s">
        <v>21</v>
      </c>
      <c r="K183" s="62"/>
    </row>
    <row r="184" spans="1:11" ht="47.25" customHeight="1">
      <c r="A184" s="94" t="s">
        <v>67</v>
      </c>
      <c r="B184" s="379" t="s">
        <v>333</v>
      </c>
      <c r="C184" s="380"/>
      <c r="D184" s="380"/>
      <c r="E184" s="380"/>
      <c r="F184" s="380"/>
      <c r="G184" s="380"/>
      <c r="H184" s="380"/>
      <c r="I184" s="380"/>
      <c r="J184" s="437"/>
      <c r="K184" s="199"/>
    </row>
    <row r="185" spans="1:13" ht="37.5" customHeight="1">
      <c r="A185" s="378" t="s">
        <v>68</v>
      </c>
      <c r="B185" s="375" t="s">
        <v>9</v>
      </c>
      <c r="C185" s="5" t="s">
        <v>325</v>
      </c>
      <c r="D185" s="25"/>
      <c r="E185" s="25">
        <v>1117.18</v>
      </c>
      <c r="F185" s="25"/>
      <c r="G185" s="25">
        <v>1168.57</v>
      </c>
      <c r="H185" s="444" t="s">
        <v>10</v>
      </c>
      <c r="I185" s="6">
        <f>E185</f>
        <v>1117.18</v>
      </c>
      <c r="J185" s="30">
        <f>G185</f>
        <v>1168.57</v>
      </c>
      <c r="K185" s="63">
        <f>J185/I185</f>
        <v>1.0459997493689468</v>
      </c>
      <c r="M185" s="265"/>
    </row>
    <row r="186" spans="1:11" ht="32.25" customHeight="1">
      <c r="A186" s="378"/>
      <c r="B186" s="375"/>
      <c r="C186" s="7" t="s">
        <v>354</v>
      </c>
      <c r="D186" s="12"/>
      <c r="E186" s="12" t="s">
        <v>3</v>
      </c>
      <c r="F186" s="12"/>
      <c r="G186" s="12" t="s">
        <v>3</v>
      </c>
      <c r="H186" s="386"/>
      <c r="I186" s="7" t="s">
        <v>3</v>
      </c>
      <c r="J186" s="33" t="s">
        <v>3</v>
      </c>
      <c r="K186" s="200"/>
    </row>
    <row r="187" spans="1:11" ht="32.25" customHeight="1">
      <c r="A187" s="378" t="s">
        <v>69</v>
      </c>
      <c r="B187" s="375" t="s">
        <v>162</v>
      </c>
      <c r="C187" s="5" t="str">
        <f>C185</f>
        <v>№ 53/53 от 05.12.2013г.</v>
      </c>
      <c r="D187" s="25"/>
      <c r="E187" s="25">
        <f>E185</f>
        <v>1117.18</v>
      </c>
      <c r="F187" s="25"/>
      <c r="G187" s="25">
        <f>G185</f>
        <v>1168.57</v>
      </c>
      <c r="H187" s="131">
        <v>0.03159</v>
      </c>
      <c r="I187" s="6">
        <f>E187*H187</f>
        <v>35.2917162</v>
      </c>
      <c r="J187" s="30">
        <f>G187*H187</f>
        <v>36.9151263</v>
      </c>
      <c r="K187" s="201">
        <f>J187/I187</f>
        <v>1.0459997493689466</v>
      </c>
    </row>
    <row r="188" spans="1:11" ht="32.25" customHeight="1">
      <c r="A188" s="378"/>
      <c r="B188" s="375"/>
      <c r="C188" s="302"/>
      <c r="D188" s="12"/>
      <c r="E188" s="12" t="s">
        <v>3</v>
      </c>
      <c r="F188" s="12"/>
      <c r="G188" s="12" t="s">
        <v>3</v>
      </c>
      <c r="H188" s="122" t="s">
        <v>6</v>
      </c>
      <c r="I188" s="7" t="s">
        <v>7</v>
      </c>
      <c r="J188" s="32" t="s">
        <v>7</v>
      </c>
      <c r="K188" s="62"/>
    </row>
    <row r="189" spans="1:11" ht="32.25" customHeight="1">
      <c r="A189" s="378" t="s">
        <v>184</v>
      </c>
      <c r="B189" s="375" t="s">
        <v>172</v>
      </c>
      <c r="C189" s="266"/>
      <c r="D189" s="24"/>
      <c r="E189" s="24"/>
      <c r="F189" s="24"/>
      <c r="G189" s="24"/>
      <c r="H189" s="373" t="s">
        <v>15</v>
      </c>
      <c r="I189" s="9">
        <f>I191+I193</f>
        <v>62.44746</v>
      </c>
      <c r="J189" s="75">
        <f>J191+J193</f>
        <v>65.30279</v>
      </c>
      <c r="K189" s="63">
        <f>J189/I189</f>
        <v>1.0457237171856149</v>
      </c>
    </row>
    <row r="190" spans="1:11" ht="32.25" customHeight="1">
      <c r="A190" s="378"/>
      <c r="B190" s="375"/>
      <c r="C190" s="308"/>
      <c r="D190" s="12"/>
      <c r="E190" s="12"/>
      <c r="F190" s="12"/>
      <c r="G190" s="12"/>
      <c r="H190" s="373"/>
      <c r="I190" s="8" t="s">
        <v>19</v>
      </c>
      <c r="J190" s="34" t="s">
        <v>19</v>
      </c>
      <c r="K190" s="62"/>
    </row>
    <row r="191" spans="1:11" ht="37.5" customHeight="1">
      <c r="A191" s="382"/>
      <c r="B191" s="371" t="s">
        <v>12</v>
      </c>
      <c r="C191" s="5" t="str">
        <f>C185</f>
        <v>№ 53/53 от 05.12.2013г.</v>
      </c>
      <c r="D191" s="25"/>
      <c r="E191" s="25">
        <f>E185</f>
        <v>1117.18</v>
      </c>
      <c r="F191" s="25"/>
      <c r="G191" s="25">
        <f>G185</f>
        <v>1168.57</v>
      </c>
      <c r="H191" s="131">
        <v>0.047</v>
      </c>
      <c r="I191" s="6">
        <f>E191*H191</f>
        <v>52.50746</v>
      </c>
      <c r="J191" s="30">
        <f>H191*G191</f>
        <v>54.92279</v>
      </c>
      <c r="K191" s="63">
        <f>J191/I191</f>
        <v>1.0459997493689468</v>
      </c>
    </row>
    <row r="192" spans="1:11" ht="32.25" customHeight="1">
      <c r="A192" s="383"/>
      <c r="B192" s="377"/>
      <c r="C192" s="302"/>
      <c r="D192" s="12"/>
      <c r="E192" s="12" t="s">
        <v>3</v>
      </c>
      <c r="F192" s="12"/>
      <c r="G192" s="12" t="s">
        <v>3</v>
      </c>
      <c r="H192" s="122" t="s">
        <v>16</v>
      </c>
      <c r="I192" s="7" t="s">
        <v>18</v>
      </c>
      <c r="J192" s="33" t="s">
        <v>18</v>
      </c>
      <c r="K192" s="62"/>
    </row>
    <row r="193" spans="1:11" ht="32.25" customHeight="1">
      <c r="A193" s="382"/>
      <c r="B193" s="371" t="s">
        <v>143</v>
      </c>
      <c r="C193" s="5" t="s">
        <v>326</v>
      </c>
      <c r="D193" s="6"/>
      <c r="E193" s="6">
        <v>9.94</v>
      </c>
      <c r="F193" s="6"/>
      <c r="G193" s="6">
        <v>10.38</v>
      </c>
      <c r="H193" s="131">
        <v>1</v>
      </c>
      <c r="I193" s="6">
        <f>E193</f>
        <v>9.94</v>
      </c>
      <c r="J193" s="30">
        <f>H193*G193</f>
        <v>10.38</v>
      </c>
      <c r="K193" s="63">
        <f>J193/I193</f>
        <v>1.0442655935613683</v>
      </c>
    </row>
    <row r="194" spans="1:11" ht="32.25" customHeight="1">
      <c r="A194" s="383"/>
      <c r="B194" s="377"/>
      <c r="C194" s="7" t="s">
        <v>304</v>
      </c>
      <c r="D194" s="45"/>
      <c r="E194" s="45" t="str">
        <f>E35</f>
        <v>руб./м3</v>
      </c>
      <c r="F194" s="45"/>
      <c r="G194" s="45" t="str">
        <f>G35</f>
        <v>руб./м3</v>
      </c>
      <c r="H194" s="122" t="s">
        <v>17</v>
      </c>
      <c r="I194" s="7" t="s">
        <v>19</v>
      </c>
      <c r="J194" s="33" t="s">
        <v>19</v>
      </c>
      <c r="K194" s="62"/>
    </row>
    <row r="195" spans="1:11" ht="32.25" customHeight="1">
      <c r="A195" s="378" t="s">
        <v>185</v>
      </c>
      <c r="B195" s="376" t="s">
        <v>166</v>
      </c>
      <c r="C195" s="313"/>
      <c r="D195" s="24"/>
      <c r="E195" s="46"/>
      <c r="F195" s="24"/>
      <c r="G195" s="46"/>
      <c r="H195" s="131">
        <v>3.19</v>
      </c>
      <c r="I195" s="9">
        <f>I197+I199</f>
        <v>199.20739740000002</v>
      </c>
      <c r="J195" s="75">
        <f>J197+J199-0.01</f>
        <v>208.3059001</v>
      </c>
      <c r="K195" s="63">
        <f>J195/I195</f>
        <v>1.0456735182465668</v>
      </c>
    </row>
    <row r="196" spans="1:11" ht="33" customHeight="1">
      <c r="A196" s="378"/>
      <c r="B196" s="385"/>
      <c r="C196" s="314"/>
      <c r="D196" s="12"/>
      <c r="E196" s="42"/>
      <c r="F196" s="12"/>
      <c r="G196" s="42"/>
      <c r="H196" s="123" t="s">
        <v>20</v>
      </c>
      <c r="I196" s="8" t="s">
        <v>22</v>
      </c>
      <c r="J196" s="34" t="s">
        <v>22</v>
      </c>
      <c r="K196" s="62"/>
    </row>
    <row r="197" spans="1:11" ht="36" customHeight="1">
      <c r="A197" s="382"/>
      <c r="B197" s="371" t="s">
        <v>12</v>
      </c>
      <c r="C197" s="5" t="str">
        <f>C185</f>
        <v>№ 53/53 от 05.12.2013г.</v>
      </c>
      <c r="D197" s="25"/>
      <c r="E197" s="25">
        <f>E185</f>
        <v>1117.18</v>
      </c>
      <c r="F197" s="25"/>
      <c r="G197" s="25">
        <f>G185</f>
        <v>1168.57</v>
      </c>
      <c r="H197" s="131">
        <f>0.047*3.19</f>
        <v>0.14993</v>
      </c>
      <c r="I197" s="6">
        <f>E197*H197</f>
        <v>167.49879740000003</v>
      </c>
      <c r="J197" s="30">
        <f>G197*H197</f>
        <v>175.2037001</v>
      </c>
      <c r="K197" s="63">
        <f>J197/I197</f>
        <v>1.0459997493689466</v>
      </c>
    </row>
    <row r="198" spans="1:11" ht="26.25" customHeight="1">
      <c r="A198" s="383"/>
      <c r="B198" s="377"/>
      <c r="C198" s="302"/>
      <c r="D198" s="12"/>
      <c r="E198" s="12" t="s">
        <v>3</v>
      </c>
      <c r="F198" s="12"/>
      <c r="G198" s="12" t="s">
        <v>3</v>
      </c>
      <c r="H198" s="223" t="s">
        <v>160</v>
      </c>
      <c r="I198" s="7" t="s">
        <v>21</v>
      </c>
      <c r="J198" s="33" t="s">
        <v>21</v>
      </c>
      <c r="K198" s="62"/>
    </row>
    <row r="199" spans="1:11" ht="32.25" customHeight="1">
      <c r="A199" s="382"/>
      <c r="B199" s="371" t="s">
        <v>13</v>
      </c>
      <c r="C199" s="5" t="str">
        <f>C193</f>
        <v>№ 59/197</v>
      </c>
      <c r="D199" s="6"/>
      <c r="E199" s="6">
        <f>E193</f>
        <v>9.94</v>
      </c>
      <c r="F199" s="6"/>
      <c r="G199" s="6">
        <f>G193</f>
        <v>10.38</v>
      </c>
      <c r="H199" s="131">
        <v>3.19</v>
      </c>
      <c r="I199" s="6">
        <f>E199*H199</f>
        <v>31.708599999999997</v>
      </c>
      <c r="J199" s="30">
        <f>H199*G199</f>
        <v>33.1122</v>
      </c>
      <c r="K199" s="63">
        <f>J199/I199</f>
        <v>1.0442655935613683</v>
      </c>
    </row>
    <row r="200" spans="1:11" ht="26.25" customHeight="1">
      <c r="A200" s="383"/>
      <c r="B200" s="377"/>
      <c r="C200" s="45" t="str">
        <f>C194</f>
        <v>от 20.12.2013г.</v>
      </c>
      <c r="D200" s="7"/>
      <c r="E200" s="7" t="s">
        <v>18</v>
      </c>
      <c r="F200" s="7"/>
      <c r="G200" s="7" t="s">
        <v>18</v>
      </c>
      <c r="H200" s="122" t="s">
        <v>20</v>
      </c>
      <c r="I200" s="7" t="s">
        <v>21</v>
      </c>
      <c r="J200" s="33" t="s">
        <v>21</v>
      </c>
      <c r="K200" s="62"/>
    </row>
    <row r="201" spans="1:15" s="16" customFormat="1" ht="51" customHeight="1">
      <c r="A201" s="94" t="s">
        <v>101</v>
      </c>
      <c r="B201" s="379" t="s">
        <v>332</v>
      </c>
      <c r="C201" s="380"/>
      <c r="D201" s="380"/>
      <c r="E201" s="380"/>
      <c r="F201" s="380"/>
      <c r="G201" s="380"/>
      <c r="H201" s="380"/>
      <c r="I201" s="380"/>
      <c r="J201" s="437"/>
      <c r="K201" s="199"/>
      <c r="O201" s="187"/>
    </row>
    <row r="202" spans="1:13" ht="42" customHeight="1">
      <c r="A202" s="378" t="s">
        <v>105</v>
      </c>
      <c r="B202" s="375" t="s">
        <v>9</v>
      </c>
      <c r="C202" s="5" t="s">
        <v>351</v>
      </c>
      <c r="D202" s="25"/>
      <c r="E202" s="25">
        <v>1424.36</v>
      </c>
      <c r="F202" s="25"/>
      <c r="G202" s="25">
        <v>1489.88</v>
      </c>
      <c r="H202" s="373" t="s">
        <v>10</v>
      </c>
      <c r="I202" s="6">
        <f>E202</f>
        <v>1424.36</v>
      </c>
      <c r="J202" s="30">
        <f>G202</f>
        <v>1489.88</v>
      </c>
      <c r="K202" s="63">
        <f>J202/I202</f>
        <v>1.0459996068409674</v>
      </c>
      <c r="M202" s="245"/>
    </row>
    <row r="203" spans="1:11" ht="34.5" customHeight="1">
      <c r="A203" s="378"/>
      <c r="B203" s="375"/>
      <c r="C203" s="11" t="s">
        <v>352</v>
      </c>
      <c r="D203" s="12"/>
      <c r="E203" s="12" t="s">
        <v>3</v>
      </c>
      <c r="F203" s="12"/>
      <c r="G203" s="12" t="s">
        <v>3</v>
      </c>
      <c r="H203" s="373"/>
      <c r="I203" s="7" t="s">
        <v>3</v>
      </c>
      <c r="J203" s="33" t="s">
        <v>3</v>
      </c>
      <c r="K203" s="62"/>
    </row>
    <row r="204" spans="1:11" ht="34.5" customHeight="1">
      <c r="A204" s="378" t="s">
        <v>106</v>
      </c>
      <c r="B204" s="375" t="s">
        <v>162</v>
      </c>
      <c r="C204" s="308"/>
      <c r="D204" s="25"/>
      <c r="E204" s="25">
        <f>E202</f>
        <v>1424.36</v>
      </c>
      <c r="F204" s="25"/>
      <c r="G204" s="25">
        <f>G202</f>
        <v>1489.88</v>
      </c>
      <c r="H204" s="140">
        <v>0.04308</v>
      </c>
      <c r="I204" s="6">
        <f>E204*H204</f>
        <v>61.3614288</v>
      </c>
      <c r="J204" s="30">
        <f>G204*H204</f>
        <v>64.18403040000001</v>
      </c>
      <c r="K204" s="63">
        <f>J204/I204</f>
        <v>1.0459996068409674</v>
      </c>
    </row>
    <row r="205" spans="1:11" ht="29.25" customHeight="1">
      <c r="A205" s="378"/>
      <c r="B205" s="375"/>
      <c r="C205" s="302"/>
      <c r="D205" s="12"/>
      <c r="E205" s="12" t="s">
        <v>3</v>
      </c>
      <c r="F205" s="12"/>
      <c r="G205" s="12" t="s">
        <v>3</v>
      </c>
      <c r="H205" s="122" t="s">
        <v>6</v>
      </c>
      <c r="I205" s="7" t="s">
        <v>7</v>
      </c>
      <c r="J205" s="33" t="s">
        <v>7</v>
      </c>
      <c r="K205" s="62"/>
    </row>
    <row r="206" spans="1:15" s="3" customFormat="1" ht="47.25" customHeight="1">
      <c r="A206" s="94" t="s">
        <v>102</v>
      </c>
      <c r="B206" s="379" t="s">
        <v>331</v>
      </c>
      <c r="C206" s="380"/>
      <c r="D206" s="380"/>
      <c r="E206" s="380"/>
      <c r="F206" s="380"/>
      <c r="G206" s="380"/>
      <c r="H206" s="380"/>
      <c r="I206" s="380"/>
      <c r="J206" s="437"/>
      <c r="K206" s="199"/>
      <c r="O206" s="26"/>
    </row>
    <row r="207" spans="1:13" ht="39" customHeight="1">
      <c r="A207" s="378" t="s">
        <v>109</v>
      </c>
      <c r="B207" s="375" t="s">
        <v>9</v>
      </c>
      <c r="C207" s="5" t="s">
        <v>330</v>
      </c>
      <c r="D207" s="25"/>
      <c r="E207" s="25">
        <v>1426.89</v>
      </c>
      <c r="F207" s="25"/>
      <c r="G207" s="25">
        <v>1492.53</v>
      </c>
      <c r="H207" s="373" t="s">
        <v>10</v>
      </c>
      <c r="I207" s="6">
        <f>E207</f>
        <v>1426.89</v>
      </c>
      <c r="J207" s="30">
        <f>G207</f>
        <v>1492.53</v>
      </c>
      <c r="K207" s="63">
        <f>J207/I207</f>
        <v>1.0460021445241048</v>
      </c>
      <c r="M207" s="245"/>
    </row>
    <row r="208" spans="1:11" ht="36" customHeight="1">
      <c r="A208" s="378"/>
      <c r="B208" s="375"/>
      <c r="C208" s="11" t="s">
        <v>353</v>
      </c>
      <c r="D208" s="12"/>
      <c r="E208" s="12" t="s">
        <v>3</v>
      </c>
      <c r="F208" s="12"/>
      <c r="G208" s="12" t="s">
        <v>3</v>
      </c>
      <c r="H208" s="373"/>
      <c r="I208" s="7" t="s">
        <v>3</v>
      </c>
      <c r="J208" s="33" t="s">
        <v>3</v>
      </c>
      <c r="K208" s="62"/>
    </row>
    <row r="209" spans="1:11" ht="26.25" customHeight="1">
      <c r="A209" s="378" t="s">
        <v>110</v>
      </c>
      <c r="B209" s="375" t="s">
        <v>162</v>
      </c>
      <c r="C209" s="308"/>
      <c r="D209" s="25"/>
      <c r="E209" s="25">
        <f>E207</f>
        <v>1426.89</v>
      </c>
      <c r="F209" s="25"/>
      <c r="G209" s="25">
        <f>G207</f>
        <v>1492.53</v>
      </c>
      <c r="H209" s="131">
        <v>0.04542</v>
      </c>
      <c r="I209" s="6">
        <f>E209*H209</f>
        <v>64.80934380000001</v>
      </c>
      <c r="J209" s="30">
        <f>G209*H209</f>
        <v>67.7907126</v>
      </c>
      <c r="K209" s="63">
        <f>J209/I209</f>
        <v>1.0460021445241048</v>
      </c>
    </row>
    <row r="210" spans="1:11" ht="22.5" customHeight="1">
      <c r="A210" s="378"/>
      <c r="B210" s="375"/>
      <c r="C210" s="302"/>
      <c r="D210" s="12"/>
      <c r="E210" s="12" t="s">
        <v>3</v>
      </c>
      <c r="F210" s="12"/>
      <c r="G210" s="12" t="s">
        <v>3</v>
      </c>
      <c r="H210" s="122" t="s">
        <v>6</v>
      </c>
      <c r="I210" s="7" t="s">
        <v>7</v>
      </c>
      <c r="J210" s="33" t="s">
        <v>7</v>
      </c>
      <c r="K210" s="62"/>
    </row>
    <row r="211" spans="1:11" ht="23.25" customHeight="1" hidden="1">
      <c r="A211" s="94" t="s">
        <v>252</v>
      </c>
      <c r="B211" s="379" t="s">
        <v>273</v>
      </c>
      <c r="C211" s="380"/>
      <c r="D211" s="380"/>
      <c r="E211" s="380"/>
      <c r="F211" s="380"/>
      <c r="G211" s="380"/>
      <c r="H211" s="380"/>
      <c r="I211" s="380"/>
      <c r="J211" s="381"/>
      <c r="K211" s="197"/>
    </row>
    <row r="212" spans="1:11" ht="18.75" customHeight="1" hidden="1">
      <c r="A212" s="378" t="s">
        <v>269</v>
      </c>
      <c r="B212" s="375" t="s">
        <v>9</v>
      </c>
      <c r="C212" s="266" t="s">
        <v>210</v>
      </c>
      <c r="D212" s="6">
        <f>E212/1.18</f>
        <v>1201.1864406779662</v>
      </c>
      <c r="E212" s="6">
        <v>1417.4</v>
      </c>
      <c r="F212" s="6">
        <f>G212/1.18</f>
        <v>1338.1271186440679</v>
      </c>
      <c r="G212" s="6">
        <v>1578.99</v>
      </c>
      <c r="H212" s="373" t="s">
        <v>10</v>
      </c>
      <c r="I212" s="6">
        <f>E212</f>
        <v>1417.4</v>
      </c>
      <c r="J212" s="30">
        <f>G212</f>
        <v>1578.99</v>
      </c>
      <c r="K212" s="63">
        <f>J212/I212</f>
        <v>1.114004515309722</v>
      </c>
    </row>
    <row r="213" spans="1:11" ht="18.75" customHeight="1" hidden="1">
      <c r="A213" s="378"/>
      <c r="B213" s="375"/>
      <c r="C213" s="301" t="s">
        <v>209</v>
      </c>
      <c r="D213" s="7" t="s">
        <v>3</v>
      </c>
      <c r="E213" s="7" t="s">
        <v>3</v>
      </c>
      <c r="F213" s="7" t="s">
        <v>3</v>
      </c>
      <c r="G213" s="7" t="s">
        <v>3</v>
      </c>
      <c r="H213" s="373"/>
      <c r="I213" s="7" t="s">
        <v>3</v>
      </c>
      <c r="J213" s="33" t="s">
        <v>3</v>
      </c>
      <c r="K213" s="62"/>
    </row>
    <row r="214" spans="1:11" ht="18.75" customHeight="1" hidden="1">
      <c r="A214" s="378" t="s">
        <v>270</v>
      </c>
      <c r="B214" s="375" t="s">
        <v>162</v>
      </c>
      <c r="C214" s="315"/>
      <c r="D214" s="6">
        <f>D212</f>
        <v>1201.1864406779662</v>
      </c>
      <c r="E214" s="6">
        <f>D214*1.18</f>
        <v>1417.4</v>
      </c>
      <c r="F214" s="6">
        <f>F212</f>
        <v>1338.1271186440679</v>
      </c>
      <c r="G214" s="6">
        <f>F214*1.18</f>
        <v>1578.99</v>
      </c>
      <c r="H214" s="131">
        <v>0.03671</v>
      </c>
      <c r="I214" s="6">
        <f>E214*H214</f>
        <v>52.032754000000004</v>
      </c>
      <c r="J214" s="30">
        <f>G214*H214</f>
        <v>57.9647229</v>
      </c>
      <c r="K214" s="63">
        <f>J214/I214</f>
        <v>1.114004515309722</v>
      </c>
    </row>
    <row r="215" spans="1:11" ht="37.5" customHeight="1" hidden="1">
      <c r="A215" s="378"/>
      <c r="B215" s="375"/>
      <c r="C215" s="316"/>
      <c r="D215" s="7" t="s">
        <v>3</v>
      </c>
      <c r="E215" s="7" t="s">
        <v>3</v>
      </c>
      <c r="F215" s="7" t="s">
        <v>3</v>
      </c>
      <c r="G215" s="7" t="s">
        <v>3</v>
      </c>
      <c r="H215" s="122" t="s">
        <v>6</v>
      </c>
      <c r="I215" s="7" t="s">
        <v>7</v>
      </c>
      <c r="J215" s="32" t="s">
        <v>7</v>
      </c>
      <c r="K215" s="62"/>
    </row>
    <row r="216" spans="1:11" ht="18.75" customHeight="1" hidden="1">
      <c r="A216" s="378" t="s">
        <v>271</v>
      </c>
      <c r="B216" s="375" t="s">
        <v>43</v>
      </c>
      <c r="C216" s="308"/>
      <c r="D216" s="5"/>
      <c r="E216" s="6"/>
      <c r="F216" s="5"/>
      <c r="G216" s="6"/>
      <c r="H216" s="373" t="s">
        <v>15</v>
      </c>
      <c r="I216" s="9">
        <f>I218+I220</f>
        <v>80.9678</v>
      </c>
      <c r="J216" s="75">
        <f>J218+J220</f>
        <v>90.14253</v>
      </c>
      <c r="K216" s="63">
        <f>J216/I216</f>
        <v>1.1133133171458283</v>
      </c>
    </row>
    <row r="217" spans="1:11" ht="18.75" customHeight="1" hidden="1">
      <c r="A217" s="378"/>
      <c r="B217" s="375"/>
      <c r="C217" s="308"/>
      <c r="D217" s="7"/>
      <c r="E217" s="7"/>
      <c r="F217" s="7"/>
      <c r="G217" s="7"/>
      <c r="H217" s="373"/>
      <c r="I217" s="8" t="s">
        <v>19</v>
      </c>
      <c r="J217" s="34" t="s">
        <v>19</v>
      </c>
      <c r="K217" s="62"/>
    </row>
    <row r="218" spans="1:11" ht="18.75" customHeight="1" hidden="1">
      <c r="A218" s="382"/>
      <c r="B218" s="371" t="s">
        <v>12</v>
      </c>
      <c r="C218" s="266" t="s">
        <v>210</v>
      </c>
      <c r="D218" s="6">
        <f>D212</f>
        <v>1201.1864406779662</v>
      </c>
      <c r="E218" s="6">
        <f>D218*1.18</f>
        <v>1417.4</v>
      </c>
      <c r="F218" s="6">
        <f>F212</f>
        <v>1338.1271186440679</v>
      </c>
      <c r="G218" s="6">
        <f>F218*1.18</f>
        <v>1578.99</v>
      </c>
      <c r="H218" s="131">
        <v>0.047</v>
      </c>
      <c r="I218" s="6">
        <f>E218*H218</f>
        <v>66.6178</v>
      </c>
      <c r="J218" s="30">
        <f>H218*G218</f>
        <v>74.21253</v>
      </c>
      <c r="K218" s="63">
        <f>J218/I218</f>
        <v>1.114004515309722</v>
      </c>
    </row>
    <row r="219" spans="1:11" ht="18.75" customHeight="1" hidden="1">
      <c r="A219" s="383"/>
      <c r="B219" s="377"/>
      <c r="C219" s="301" t="s">
        <v>209</v>
      </c>
      <c r="D219" s="7" t="s">
        <v>3</v>
      </c>
      <c r="E219" s="7" t="s">
        <v>3</v>
      </c>
      <c r="F219" s="7" t="s">
        <v>3</v>
      </c>
      <c r="G219" s="7" t="s">
        <v>3</v>
      </c>
      <c r="H219" s="122" t="s">
        <v>16</v>
      </c>
      <c r="I219" s="7" t="s">
        <v>18</v>
      </c>
      <c r="J219" s="33" t="s">
        <v>18</v>
      </c>
      <c r="K219" s="62"/>
    </row>
    <row r="220" spans="1:11" ht="18.75" customHeight="1" hidden="1">
      <c r="A220" s="382"/>
      <c r="B220" s="371" t="s">
        <v>13</v>
      </c>
      <c r="C220" s="266" t="s">
        <v>211</v>
      </c>
      <c r="D220" s="40">
        <f>E220/1.18</f>
        <v>12.161016949152543</v>
      </c>
      <c r="E220" s="6">
        <v>14.35</v>
      </c>
      <c r="F220" s="40">
        <f>G220/1.18</f>
        <v>13.5</v>
      </c>
      <c r="G220" s="6">
        <v>15.93</v>
      </c>
      <c r="H220" s="131">
        <v>1</v>
      </c>
      <c r="I220" s="6">
        <f>E220</f>
        <v>14.35</v>
      </c>
      <c r="J220" s="30">
        <f>H220*G220</f>
        <v>15.93</v>
      </c>
      <c r="K220" s="63">
        <f>J220/I220</f>
        <v>1.1101045296167247</v>
      </c>
    </row>
    <row r="221" spans="1:11" ht="18.75" customHeight="1" hidden="1">
      <c r="A221" s="383"/>
      <c r="B221" s="377"/>
      <c r="C221" s="299" t="s">
        <v>206</v>
      </c>
      <c r="D221" s="41" t="s">
        <v>18</v>
      </c>
      <c r="E221" s="7" t="s">
        <v>18</v>
      </c>
      <c r="F221" s="41" t="s">
        <v>18</v>
      </c>
      <c r="G221" s="7" t="s">
        <v>18</v>
      </c>
      <c r="H221" s="122" t="s">
        <v>17</v>
      </c>
      <c r="I221" s="7" t="s">
        <v>19</v>
      </c>
      <c r="J221" s="33" t="s">
        <v>19</v>
      </c>
      <c r="K221" s="62"/>
    </row>
    <row r="222" spans="1:11" ht="18.75" customHeight="1" hidden="1">
      <c r="A222" s="382" t="s">
        <v>272</v>
      </c>
      <c r="B222" s="390" t="s">
        <v>165</v>
      </c>
      <c r="C222" s="119"/>
      <c r="D222" s="5"/>
      <c r="E222" s="6"/>
      <c r="F222" s="5"/>
      <c r="G222" s="6"/>
      <c r="H222" s="131">
        <v>3.2</v>
      </c>
      <c r="I222" s="9">
        <f>I224+I226+0.01</f>
        <v>284.0532</v>
      </c>
      <c r="J222" s="75">
        <f>J224+J226</f>
        <v>316.24632</v>
      </c>
      <c r="K222" s="63">
        <f>J222/I222</f>
        <v>1.1133348260114655</v>
      </c>
    </row>
    <row r="223" spans="1:11" ht="18.75" customHeight="1" hidden="1">
      <c r="A223" s="383"/>
      <c r="B223" s="391"/>
      <c r="C223" s="305"/>
      <c r="D223" s="7"/>
      <c r="E223" s="7"/>
      <c r="F223" s="7"/>
      <c r="G223" s="7"/>
      <c r="H223" s="123" t="s">
        <v>20</v>
      </c>
      <c r="I223" s="8" t="s">
        <v>22</v>
      </c>
      <c r="J223" s="34" t="s">
        <v>22</v>
      </c>
      <c r="K223" s="62"/>
    </row>
    <row r="224" spans="1:11" ht="18.75" customHeight="1" hidden="1">
      <c r="A224" s="382"/>
      <c r="B224" s="371" t="s">
        <v>12</v>
      </c>
      <c r="C224" s="266" t="s">
        <v>210</v>
      </c>
      <c r="D224" s="6">
        <f>D212</f>
        <v>1201.1864406779662</v>
      </c>
      <c r="E224" s="6">
        <f>D224*1.18</f>
        <v>1417.4</v>
      </c>
      <c r="F224" s="6">
        <f>F212</f>
        <v>1338.1271186440679</v>
      </c>
      <c r="G224" s="6">
        <f>F224*1.18</f>
        <v>1578.99</v>
      </c>
      <c r="H224" s="131">
        <v>0.168</v>
      </c>
      <c r="I224" s="6">
        <f>E224*H224</f>
        <v>238.12320000000003</v>
      </c>
      <c r="J224" s="30">
        <f>G224*H224</f>
        <v>265.27032</v>
      </c>
      <c r="K224" s="63">
        <f>J224/I224</f>
        <v>1.114004515309722</v>
      </c>
    </row>
    <row r="225" spans="1:11" ht="37.5" customHeight="1" hidden="1">
      <c r="A225" s="383"/>
      <c r="B225" s="377"/>
      <c r="C225" s="301" t="s">
        <v>209</v>
      </c>
      <c r="D225" s="7" t="s">
        <v>3</v>
      </c>
      <c r="E225" s="7" t="s">
        <v>3</v>
      </c>
      <c r="F225" s="7" t="s">
        <v>3</v>
      </c>
      <c r="G225" s="7" t="s">
        <v>3</v>
      </c>
      <c r="H225" s="122" t="s">
        <v>160</v>
      </c>
      <c r="I225" s="7" t="s">
        <v>21</v>
      </c>
      <c r="J225" s="33" t="s">
        <v>21</v>
      </c>
      <c r="K225" s="62"/>
    </row>
    <row r="226" spans="1:11" ht="18.75" customHeight="1" hidden="1">
      <c r="A226" s="382"/>
      <c r="B226" s="371" t="s">
        <v>13</v>
      </c>
      <c r="C226" s="266" t="s">
        <v>211</v>
      </c>
      <c r="D226" s="40">
        <f>E226/1.18</f>
        <v>12.161016949152543</v>
      </c>
      <c r="E226" s="6">
        <f>E220</f>
        <v>14.35</v>
      </c>
      <c r="F226" s="40">
        <f>G226/1.18</f>
        <v>13.5</v>
      </c>
      <c r="G226" s="6">
        <f>G220</f>
        <v>15.93</v>
      </c>
      <c r="H226" s="131">
        <v>3.2</v>
      </c>
      <c r="I226" s="6">
        <f>E226*H226</f>
        <v>45.92</v>
      </c>
      <c r="J226" s="30">
        <f>H226*G226</f>
        <v>50.976</v>
      </c>
      <c r="K226" s="63">
        <f>J226/I226</f>
        <v>1.1101045296167247</v>
      </c>
    </row>
    <row r="227" spans="1:11" ht="18.75" customHeight="1" hidden="1">
      <c r="A227" s="383"/>
      <c r="B227" s="377"/>
      <c r="C227" s="299" t="s">
        <v>206</v>
      </c>
      <c r="D227" s="41" t="s">
        <v>18</v>
      </c>
      <c r="E227" s="7" t="s">
        <v>18</v>
      </c>
      <c r="F227" s="41" t="s">
        <v>18</v>
      </c>
      <c r="G227" s="7" t="s">
        <v>18</v>
      </c>
      <c r="H227" s="122" t="s">
        <v>20</v>
      </c>
      <c r="I227" s="7" t="s">
        <v>21</v>
      </c>
      <c r="J227" s="33" t="s">
        <v>21</v>
      </c>
      <c r="K227" s="62"/>
    </row>
    <row r="228" spans="1:11" ht="18.75" customHeight="1">
      <c r="A228" s="280"/>
      <c r="B228" s="58"/>
      <c r="C228" s="284"/>
      <c r="D228" s="281"/>
      <c r="E228" s="282"/>
      <c r="F228" s="281"/>
      <c r="G228" s="282"/>
      <c r="H228" s="282"/>
      <c r="I228" s="282"/>
      <c r="J228" s="285"/>
      <c r="K228" s="283"/>
    </row>
    <row r="229" spans="1:15" s="4" customFormat="1" ht="36" customHeight="1">
      <c r="A229" s="99"/>
      <c r="B229" s="503" t="s">
        <v>77</v>
      </c>
      <c r="C229" s="503"/>
      <c r="D229" s="503"/>
      <c r="E229" s="503"/>
      <c r="F229" s="503"/>
      <c r="G229" s="503"/>
      <c r="H229" s="503"/>
      <c r="I229" s="503"/>
      <c r="J229" s="504"/>
      <c r="K229" s="197"/>
      <c r="O229" s="184"/>
    </row>
    <row r="230" spans="1:11" ht="57" customHeight="1" hidden="1">
      <c r="A230" s="475" t="s">
        <v>0</v>
      </c>
      <c r="B230" s="477" t="s">
        <v>155</v>
      </c>
      <c r="C230" s="317" t="s">
        <v>154</v>
      </c>
      <c r="D230" s="435" t="s">
        <v>265</v>
      </c>
      <c r="E230" s="436"/>
      <c r="F230" s="436"/>
      <c r="G230" s="436"/>
      <c r="H230" s="471" t="s">
        <v>161</v>
      </c>
      <c r="I230" s="438" t="s">
        <v>205</v>
      </c>
      <c r="J230" s="432" t="s">
        <v>264</v>
      </c>
      <c r="K230" s="468" t="s">
        <v>207</v>
      </c>
    </row>
    <row r="231" spans="1:11" ht="49.5" customHeight="1" hidden="1">
      <c r="A231" s="476"/>
      <c r="B231" s="478"/>
      <c r="C231" s="318"/>
      <c r="D231" s="440" t="s">
        <v>355</v>
      </c>
      <c r="E231" s="441"/>
      <c r="F231" s="440" t="s">
        <v>356</v>
      </c>
      <c r="G231" s="441"/>
      <c r="H231" s="472"/>
      <c r="I231" s="439"/>
      <c r="J231" s="433"/>
      <c r="K231" s="469"/>
    </row>
    <row r="232" spans="1:15" s="2" customFormat="1" ht="51" customHeight="1" hidden="1">
      <c r="A232" s="476"/>
      <c r="B232" s="478"/>
      <c r="C232" s="318"/>
      <c r="D232" s="23" t="s">
        <v>1</v>
      </c>
      <c r="E232" s="23" t="s">
        <v>2</v>
      </c>
      <c r="F232" s="23" t="s">
        <v>1</v>
      </c>
      <c r="G232" s="23" t="s">
        <v>2</v>
      </c>
      <c r="H232" s="472"/>
      <c r="I232" s="439"/>
      <c r="J232" s="434"/>
      <c r="K232" s="470"/>
      <c r="O232" s="184"/>
    </row>
    <row r="233" spans="1:15" s="16" customFormat="1" ht="47.25" customHeight="1">
      <c r="A233" s="100" t="s">
        <v>4</v>
      </c>
      <c r="B233" s="379" t="s">
        <v>158</v>
      </c>
      <c r="C233" s="380"/>
      <c r="D233" s="380"/>
      <c r="E233" s="380"/>
      <c r="F233" s="380"/>
      <c r="G233" s="380"/>
      <c r="H233" s="380"/>
      <c r="I233" s="380"/>
      <c r="J233" s="479"/>
      <c r="K233" s="199"/>
      <c r="O233" s="187"/>
    </row>
    <row r="234" spans="1:11" ht="25.5" customHeight="1">
      <c r="A234" s="378" t="s">
        <v>5</v>
      </c>
      <c r="B234" s="375" t="s">
        <v>75</v>
      </c>
      <c r="C234" s="5" t="s">
        <v>302</v>
      </c>
      <c r="D234" s="6"/>
      <c r="E234" s="6">
        <v>15.93</v>
      </c>
      <c r="F234" s="6"/>
      <c r="G234" s="6">
        <v>16.57</v>
      </c>
      <c r="H234" s="373" t="s">
        <v>10</v>
      </c>
      <c r="I234" s="6">
        <f>E234</f>
        <v>15.93</v>
      </c>
      <c r="J234" s="30">
        <f>G234</f>
        <v>16.57</v>
      </c>
      <c r="K234" s="63">
        <f>J234/I234</f>
        <v>1.0401757689893283</v>
      </c>
    </row>
    <row r="235" spans="1:11" ht="39.75" customHeight="1">
      <c r="A235" s="378"/>
      <c r="B235" s="375"/>
      <c r="C235" s="45" t="s">
        <v>304</v>
      </c>
      <c r="D235" s="7"/>
      <c r="E235" s="7" t="s">
        <v>18</v>
      </c>
      <c r="F235" s="7"/>
      <c r="G235" s="7" t="s">
        <v>18</v>
      </c>
      <c r="H235" s="373"/>
      <c r="I235" s="7" t="s">
        <v>18</v>
      </c>
      <c r="J235" s="33" t="s">
        <v>18</v>
      </c>
      <c r="K235" s="62"/>
    </row>
    <row r="236" spans="1:11" ht="33.75" customHeight="1">
      <c r="A236" s="378" t="s">
        <v>8</v>
      </c>
      <c r="B236" s="375" t="s">
        <v>84</v>
      </c>
      <c r="C236" s="308"/>
      <c r="D236" s="6"/>
      <c r="E236" s="6">
        <f>E234</f>
        <v>15.93</v>
      </c>
      <c r="F236" s="6"/>
      <c r="G236" s="6">
        <f>G234</f>
        <v>16.57</v>
      </c>
      <c r="H236" s="131">
        <v>7.6</v>
      </c>
      <c r="I236" s="6">
        <f>E236*H236</f>
        <v>121.068</v>
      </c>
      <c r="J236" s="30">
        <f>H236*G236</f>
        <v>125.932</v>
      </c>
      <c r="K236" s="63">
        <f>J236/I236</f>
        <v>1.0401757689893283</v>
      </c>
    </row>
    <row r="237" spans="1:11" ht="71.25" customHeight="1">
      <c r="A237" s="378"/>
      <c r="B237" s="375"/>
      <c r="C237" s="308"/>
      <c r="D237" s="8"/>
      <c r="E237" s="8" t="s">
        <v>18</v>
      </c>
      <c r="F237" s="8"/>
      <c r="G237" s="8" t="s">
        <v>18</v>
      </c>
      <c r="H237" s="123" t="s">
        <v>20</v>
      </c>
      <c r="I237" s="8" t="s">
        <v>21</v>
      </c>
      <c r="J237" s="34" t="s">
        <v>21</v>
      </c>
      <c r="K237" s="62"/>
    </row>
    <row r="238" spans="1:11" ht="24" customHeight="1">
      <c r="A238" s="378"/>
      <c r="B238" s="371" t="s">
        <v>13</v>
      </c>
      <c r="C238" s="308"/>
      <c r="D238" s="6"/>
      <c r="E238" s="6">
        <f>E234</f>
        <v>15.93</v>
      </c>
      <c r="F238" s="6"/>
      <c r="G238" s="6">
        <f>G234</f>
        <v>16.57</v>
      </c>
      <c r="H238" s="131">
        <v>3.19</v>
      </c>
      <c r="I238" s="6">
        <f>E238*H238</f>
        <v>50.8167</v>
      </c>
      <c r="J238" s="30">
        <f>H238*G238</f>
        <v>52.8583</v>
      </c>
      <c r="K238" s="63">
        <f>J238/I238</f>
        <v>1.0401757689893283</v>
      </c>
    </row>
    <row r="239" spans="1:11" ht="21.75" customHeight="1">
      <c r="A239" s="378"/>
      <c r="B239" s="377"/>
      <c r="C239" s="308"/>
      <c r="D239" s="7"/>
      <c r="E239" s="7" t="s">
        <v>18</v>
      </c>
      <c r="F239" s="7"/>
      <c r="G239" s="7" t="s">
        <v>18</v>
      </c>
      <c r="H239" s="123" t="s">
        <v>20</v>
      </c>
      <c r="I239" s="8" t="s">
        <v>21</v>
      </c>
      <c r="J239" s="34" t="s">
        <v>21</v>
      </c>
      <c r="K239" s="62"/>
    </row>
    <row r="240" spans="1:11" ht="21" customHeight="1">
      <c r="A240" s="382"/>
      <c r="B240" s="371" t="s">
        <v>74</v>
      </c>
      <c r="C240" s="308"/>
      <c r="D240" s="6"/>
      <c r="E240" s="6">
        <f>E234</f>
        <v>15.93</v>
      </c>
      <c r="F240" s="6"/>
      <c r="G240" s="6">
        <f>G234</f>
        <v>16.57</v>
      </c>
      <c r="H240" s="131">
        <v>4.41</v>
      </c>
      <c r="I240" s="6">
        <f>E240*H240</f>
        <v>70.2513</v>
      </c>
      <c r="J240" s="30">
        <f>H240*G240</f>
        <v>73.0737</v>
      </c>
      <c r="K240" s="63">
        <f>J240/I240</f>
        <v>1.0401757689893283</v>
      </c>
    </row>
    <row r="241" spans="1:11" ht="23.25" customHeight="1">
      <c r="A241" s="383"/>
      <c r="B241" s="377"/>
      <c r="C241" s="308"/>
      <c r="D241" s="7"/>
      <c r="E241" s="7" t="s">
        <v>18</v>
      </c>
      <c r="F241" s="7"/>
      <c r="G241" s="7" t="s">
        <v>18</v>
      </c>
      <c r="H241" s="123" t="s">
        <v>20</v>
      </c>
      <c r="I241" s="8" t="s">
        <v>21</v>
      </c>
      <c r="J241" s="34" t="s">
        <v>21</v>
      </c>
      <c r="K241" s="62"/>
    </row>
    <row r="242" spans="1:11" ht="35.25" customHeight="1">
      <c r="A242" s="378" t="s">
        <v>11</v>
      </c>
      <c r="B242" s="390" t="s">
        <v>96</v>
      </c>
      <c r="C242" s="308"/>
      <c r="D242" s="9"/>
      <c r="E242" s="9">
        <f>E234</f>
        <v>15.93</v>
      </c>
      <c r="F242" s="9"/>
      <c r="G242" s="9">
        <f>G234</f>
        <v>16.57</v>
      </c>
      <c r="H242" s="131">
        <v>7.6</v>
      </c>
      <c r="I242" s="6">
        <f>E242*H242</f>
        <v>121.068</v>
      </c>
      <c r="J242" s="30">
        <f>H242*G242</f>
        <v>125.932</v>
      </c>
      <c r="K242" s="63">
        <f>J242/I242</f>
        <v>1.0401757689893283</v>
      </c>
    </row>
    <row r="243" spans="1:11" ht="44.25" customHeight="1">
      <c r="A243" s="378"/>
      <c r="B243" s="391"/>
      <c r="C243" s="308"/>
      <c r="D243" s="8"/>
      <c r="E243" s="8" t="s">
        <v>18</v>
      </c>
      <c r="F243" s="8"/>
      <c r="G243" s="8" t="s">
        <v>18</v>
      </c>
      <c r="H243" s="123" t="s">
        <v>20</v>
      </c>
      <c r="I243" s="8" t="s">
        <v>21</v>
      </c>
      <c r="J243" s="34" t="s">
        <v>21</v>
      </c>
      <c r="K243" s="62"/>
    </row>
    <row r="244" spans="1:11" ht="36.75" customHeight="1">
      <c r="A244" s="378" t="s">
        <v>14</v>
      </c>
      <c r="B244" s="390" t="s">
        <v>85</v>
      </c>
      <c r="C244" s="308"/>
      <c r="D244" s="6"/>
      <c r="E244" s="6">
        <f>E234</f>
        <v>15.93</v>
      </c>
      <c r="F244" s="6"/>
      <c r="G244" s="6">
        <f>G234</f>
        <v>16.57</v>
      </c>
      <c r="H244" s="131">
        <v>6.78</v>
      </c>
      <c r="I244" s="6">
        <f>E244*H244</f>
        <v>108.00540000000001</v>
      </c>
      <c r="J244" s="30">
        <f>H244*G244</f>
        <v>112.3446</v>
      </c>
      <c r="K244" s="63">
        <f>J244/I244</f>
        <v>1.0401757689893283</v>
      </c>
    </row>
    <row r="245" spans="1:11" ht="198" customHeight="1">
      <c r="A245" s="378"/>
      <c r="B245" s="391"/>
      <c r="C245" s="308"/>
      <c r="D245" s="8"/>
      <c r="E245" s="8" t="s">
        <v>18</v>
      </c>
      <c r="F245" s="8"/>
      <c r="G245" s="8" t="s">
        <v>18</v>
      </c>
      <c r="H245" s="123" t="s">
        <v>20</v>
      </c>
      <c r="I245" s="8" t="s">
        <v>21</v>
      </c>
      <c r="J245" s="34" t="s">
        <v>21</v>
      </c>
      <c r="K245" s="62"/>
    </row>
    <row r="246" spans="1:11" ht="27" customHeight="1">
      <c r="A246" s="378" t="s">
        <v>70</v>
      </c>
      <c r="B246" s="417" t="s">
        <v>89</v>
      </c>
      <c r="C246" s="308"/>
      <c r="D246" s="6"/>
      <c r="E246" s="6">
        <f>E234</f>
        <v>15.93</v>
      </c>
      <c r="F246" s="6"/>
      <c r="G246" s="6">
        <f>G234</f>
        <v>16.57</v>
      </c>
      <c r="H246" s="131">
        <v>3.96</v>
      </c>
      <c r="I246" s="6">
        <f>E246*H246</f>
        <v>63.0828</v>
      </c>
      <c r="J246" s="30">
        <f>H246*G246</f>
        <v>65.6172</v>
      </c>
      <c r="K246" s="63">
        <f>J246/I246</f>
        <v>1.0401757689893283</v>
      </c>
    </row>
    <row r="247" spans="1:11" ht="52.5" customHeight="1">
      <c r="A247" s="378"/>
      <c r="B247" s="422"/>
      <c r="C247" s="319"/>
      <c r="D247" s="8"/>
      <c r="E247" s="8" t="s">
        <v>18</v>
      </c>
      <c r="F247" s="8"/>
      <c r="G247" s="8" t="s">
        <v>18</v>
      </c>
      <c r="H247" s="123" t="s">
        <v>20</v>
      </c>
      <c r="I247" s="8" t="s">
        <v>21</v>
      </c>
      <c r="J247" s="34" t="s">
        <v>21</v>
      </c>
      <c r="K247" s="62"/>
    </row>
    <row r="248" spans="1:11" ht="27" customHeight="1">
      <c r="A248" s="382" t="s">
        <v>71</v>
      </c>
      <c r="B248" s="417" t="s">
        <v>90</v>
      </c>
      <c r="C248" s="319"/>
      <c r="D248" s="9"/>
      <c r="E248" s="9">
        <f>E234</f>
        <v>15.93</v>
      </c>
      <c r="F248" s="9"/>
      <c r="G248" s="9">
        <f>G234</f>
        <v>16.57</v>
      </c>
      <c r="H248" s="135">
        <v>3.19</v>
      </c>
      <c r="I248" s="6">
        <f>E248*H248</f>
        <v>50.8167</v>
      </c>
      <c r="J248" s="30">
        <f>H248*G248</f>
        <v>52.8583</v>
      </c>
      <c r="K248" s="63">
        <f>J248/I248</f>
        <v>1.0401757689893283</v>
      </c>
    </row>
    <row r="249" spans="1:11" ht="71.25" customHeight="1">
      <c r="A249" s="383"/>
      <c r="B249" s="422"/>
      <c r="C249" s="319"/>
      <c r="D249" s="8"/>
      <c r="E249" s="8" t="s">
        <v>18</v>
      </c>
      <c r="F249" s="8"/>
      <c r="G249" s="8" t="s">
        <v>18</v>
      </c>
      <c r="H249" s="123" t="s">
        <v>20</v>
      </c>
      <c r="I249" s="8" t="s">
        <v>21</v>
      </c>
      <c r="J249" s="34" t="s">
        <v>21</v>
      </c>
      <c r="K249" s="62"/>
    </row>
    <row r="250" spans="1:11" ht="27" customHeight="1">
      <c r="A250" s="382" t="s">
        <v>72</v>
      </c>
      <c r="B250" s="417" t="s">
        <v>91</v>
      </c>
      <c r="C250" s="319"/>
      <c r="D250" s="9"/>
      <c r="E250" s="9">
        <f>E234</f>
        <v>15.93</v>
      </c>
      <c r="F250" s="9"/>
      <c r="G250" s="9">
        <f>G234</f>
        <v>16.57</v>
      </c>
      <c r="H250" s="135">
        <v>1.5</v>
      </c>
      <c r="I250" s="6">
        <f>E250*H250</f>
        <v>23.895</v>
      </c>
      <c r="J250" s="30">
        <f>H250*G250</f>
        <v>24.855</v>
      </c>
      <c r="K250" s="63">
        <f>J250/I250</f>
        <v>1.0401757689893283</v>
      </c>
    </row>
    <row r="251" spans="1:11" ht="69.75" customHeight="1">
      <c r="A251" s="383"/>
      <c r="B251" s="422"/>
      <c r="C251" s="320"/>
      <c r="D251" s="8"/>
      <c r="E251" s="8" t="s">
        <v>18</v>
      </c>
      <c r="F251" s="8"/>
      <c r="G251" s="8" t="s">
        <v>18</v>
      </c>
      <c r="H251" s="123" t="s">
        <v>20</v>
      </c>
      <c r="I251" s="8" t="s">
        <v>21</v>
      </c>
      <c r="J251" s="34" t="s">
        <v>21</v>
      </c>
      <c r="K251" s="62"/>
    </row>
    <row r="252" spans="1:15" s="16" customFormat="1" ht="45" customHeight="1">
      <c r="A252" s="94" t="s">
        <v>23</v>
      </c>
      <c r="B252" s="379" t="s">
        <v>216</v>
      </c>
      <c r="C252" s="380"/>
      <c r="D252" s="380"/>
      <c r="E252" s="380"/>
      <c r="F252" s="380"/>
      <c r="G252" s="380"/>
      <c r="H252" s="380"/>
      <c r="I252" s="380"/>
      <c r="J252" s="381"/>
      <c r="K252" s="199"/>
      <c r="O252" s="187"/>
    </row>
    <row r="253" spans="1:11" ht="25.5" customHeight="1">
      <c r="A253" s="378" t="s">
        <v>144</v>
      </c>
      <c r="B253" s="412" t="s">
        <v>225</v>
      </c>
      <c r="C253" s="5" t="s">
        <v>338</v>
      </c>
      <c r="D253" s="6"/>
      <c r="E253" s="6">
        <v>9.05</v>
      </c>
      <c r="F253" s="6"/>
      <c r="G253" s="6">
        <v>9.41</v>
      </c>
      <c r="H253" s="373" t="s">
        <v>10</v>
      </c>
      <c r="I253" s="6">
        <f>E253</f>
        <v>9.05</v>
      </c>
      <c r="J253" s="30">
        <f>G253</f>
        <v>9.41</v>
      </c>
      <c r="K253" s="63">
        <f>J253/I253</f>
        <v>1.039779005524862</v>
      </c>
    </row>
    <row r="254" spans="1:11" ht="57.75" customHeight="1">
      <c r="A254" s="378"/>
      <c r="B254" s="413"/>
      <c r="C254" s="45" t="s">
        <v>304</v>
      </c>
      <c r="D254" s="7"/>
      <c r="E254" s="7" t="s">
        <v>18</v>
      </c>
      <c r="F254" s="7"/>
      <c r="G254" s="7" t="s">
        <v>18</v>
      </c>
      <c r="H254" s="373"/>
      <c r="I254" s="7" t="s">
        <v>18</v>
      </c>
      <c r="J254" s="33" t="s">
        <v>18</v>
      </c>
      <c r="K254" s="62"/>
    </row>
    <row r="255" spans="1:11" ht="26.25" customHeight="1">
      <c r="A255" s="378" t="s">
        <v>79</v>
      </c>
      <c r="B255" s="423" t="s">
        <v>226</v>
      </c>
      <c r="C255" s="5" t="s">
        <v>339</v>
      </c>
      <c r="D255" s="6"/>
      <c r="E255" s="6">
        <v>11.34</v>
      </c>
      <c r="F255" s="6"/>
      <c r="G255" s="6">
        <v>11.8</v>
      </c>
      <c r="H255" s="373" t="s">
        <v>10</v>
      </c>
      <c r="I255" s="6">
        <f>E255</f>
        <v>11.34</v>
      </c>
      <c r="J255" s="30">
        <f>G255</f>
        <v>11.8</v>
      </c>
      <c r="K255" s="63">
        <f>J255/I255</f>
        <v>1.0405643738977073</v>
      </c>
    </row>
    <row r="256" spans="1:11" ht="26.25" customHeight="1">
      <c r="A256" s="378"/>
      <c r="B256" s="424"/>
      <c r="C256" s="45" t="s">
        <v>304</v>
      </c>
      <c r="D256" s="7"/>
      <c r="E256" s="7" t="s">
        <v>18</v>
      </c>
      <c r="F256" s="7"/>
      <c r="G256" s="7" t="s">
        <v>18</v>
      </c>
      <c r="H256" s="373"/>
      <c r="I256" s="7" t="s">
        <v>18</v>
      </c>
      <c r="J256" s="33" t="s">
        <v>18</v>
      </c>
      <c r="K256" s="62"/>
    </row>
    <row r="257" spans="1:11" ht="28.5" customHeight="1">
      <c r="A257" s="378" t="s">
        <v>24</v>
      </c>
      <c r="B257" s="473" t="s">
        <v>80</v>
      </c>
      <c r="C257" s="321"/>
      <c r="D257" s="17"/>
      <c r="E257" s="17">
        <f>E253+E255</f>
        <v>20.39</v>
      </c>
      <c r="F257" s="17"/>
      <c r="G257" s="17">
        <f>G253+G255</f>
        <v>21.21</v>
      </c>
      <c r="H257" s="374" t="s">
        <v>10</v>
      </c>
      <c r="I257" s="15">
        <f>E257</f>
        <v>20.39</v>
      </c>
      <c r="J257" s="30">
        <f>G257</f>
        <v>21.21</v>
      </c>
      <c r="K257" s="63">
        <f>J257/I257</f>
        <v>1.0402157920549289</v>
      </c>
    </row>
    <row r="258" spans="1:11" ht="32.25" customHeight="1">
      <c r="A258" s="378"/>
      <c r="B258" s="474"/>
      <c r="C258" s="322"/>
      <c r="D258" s="13"/>
      <c r="E258" s="13" t="s">
        <v>18</v>
      </c>
      <c r="F258" s="13"/>
      <c r="G258" s="13" t="s">
        <v>18</v>
      </c>
      <c r="H258" s="374"/>
      <c r="I258" s="191" t="s">
        <v>18</v>
      </c>
      <c r="J258" s="33" t="s">
        <v>18</v>
      </c>
      <c r="K258" s="62"/>
    </row>
    <row r="259" spans="1:11" ht="27.75" customHeight="1">
      <c r="A259" s="378" t="s">
        <v>25</v>
      </c>
      <c r="B259" s="390" t="s">
        <v>179</v>
      </c>
      <c r="C259" s="308"/>
      <c r="D259" s="6"/>
      <c r="E259" s="6">
        <f>E257</f>
        <v>20.39</v>
      </c>
      <c r="F259" s="6"/>
      <c r="G259" s="6">
        <f>G257</f>
        <v>21.21</v>
      </c>
      <c r="H259" s="131">
        <v>7.6</v>
      </c>
      <c r="I259" s="6">
        <f>E259*H259</f>
        <v>154.964</v>
      </c>
      <c r="J259" s="30">
        <f>G259*H259</f>
        <v>161.196</v>
      </c>
      <c r="K259" s="63">
        <f>J259/I259</f>
        <v>1.0402157920549289</v>
      </c>
    </row>
    <row r="260" spans="1:11" ht="30.75" customHeight="1">
      <c r="A260" s="378"/>
      <c r="B260" s="391"/>
      <c r="C260" s="308"/>
      <c r="D260" s="8"/>
      <c r="E260" s="8" t="s">
        <v>18</v>
      </c>
      <c r="F260" s="8"/>
      <c r="G260" s="8" t="s">
        <v>18</v>
      </c>
      <c r="H260" s="123" t="s">
        <v>20</v>
      </c>
      <c r="I260" s="8" t="s">
        <v>21</v>
      </c>
      <c r="J260" s="34" t="s">
        <v>21</v>
      </c>
      <c r="K260" s="62"/>
    </row>
    <row r="261" spans="1:11" ht="30.75" customHeight="1">
      <c r="A261" s="95" t="s">
        <v>26</v>
      </c>
      <c r="B261" s="442" t="s">
        <v>178</v>
      </c>
      <c r="C261" s="266"/>
      <c r="D261" s="6"/>
      <c r="E261" s="6">
        <f>E257</f>
        <v>20.39</v>
      </c>
      <c r="F261" s="6"/>
      <c r="G261" s="6">
        <f>G257</f>
        <v>21.21</v>
      </c>
      <c r="H261" s="131">
        <v>4.41</v>
      </c>
      <c r="I261" s="6">
        <f>I257*H261</f>
        <v>89.9199</v>
      </c>
      <c r="J261" s="30">
        <f>J257*H261</f>
        <v>93.5361</v>
      </c>
      <c r="K261" s="63">
        <f>J261/I261</f>
        <v>1.0402157920549289</v>
      </c>
    </row>
    <row r="262" spans="1:11" ht="50.25" customHeight="1">
      <c r="A262" s="96"/>
      <c r="B262" s="443"/>
      <c r="C262" s="302"/>
      <c r="D262" s="8"/>
      <c r="E262" s="8" t="s">
        <v>18</v>
      </c>
      <c r="F262" s="8"/>
      <c r="G262" s="8" t="s">
        <v>18</v>
      </c>
      <c r="H262" s="123" t="s">
        <v>20</v>
      </c>
      <c r="I262" s="8" t="s">
        <v>21</v>
      </c>
      <c r="J262" s="34" t="s">
        <v>21</v>
      </c>
      <c r="K262" s="62"/>
    </row>
    <row r="263" spans="1:11" ht="39.75" customHeight="1">
      <c r="A263" s="378" t="s">
        <v>27</v>
      </c>
      <c r="B263" s="375" t="s">
        <v>87</v>
      </c>
      <c r="C263" s="308"/>
      <c r="D263" s="9"/>
      <c r="E263" s="9">
        <f>E257</f>
        <v>20.39</v>
      </c>
      <c r="F263" s="9"/>
      <c r="G263" s="9">
        <f>G257</f>
        <v>21.21</v>
      </c>
      <c r="H263" s="135">
        <v>6.78</v>
      </c>
      <c r="I263" s="6">
        <f>E263*H263</f>
        <v>138.2442</v>
      </c>
      <c r="J263" s="30">
        <f>G263*H263</f>
        <v>143.80380000000002</v>
      </c>
      <c r="K263" s="63">
        <f>J263/I263</f>
        <v>1.040215792054929</v>
      </c>
    </row>
    <row r="264" spans="1:11" ht="197.25" customHeight="1">
      <c r="A264" s="378"/>
      <c r="B264" s="375"/>
      <c r="C264" s="308"/>
      <c r="D264" s="8"/>
      <c r="E264" s="8" t="s">
        <v>18</v>
      </c>
      <c r="F264" s="8"/>
      <c r="G264" s="8" t="s">
        <v>18</v>
      </c>
      <c r="H264" s="123" t="s">
        <v>20</v>
      </c>
      <c r="I264" s="8" t="s">
        <v>21</v>
      </c>
      <c r="J264" s="34" t="s">
        <v>21</v>
      </c>
      <c r="K264" s="62"/>
    </row>
    <row r="265" spans="1:11" ht="22.5" customHeight="1">
      <c r="A265" s="378" t="s">
        <v>73</v>
      </c>
      <c r="B265" s="417" t="s">
        <v>88</v>
      </c>
      <c r="C265" s="267"/>
      <c r="D265" s="6"/>
      <c r="E265" s="6">
        <f>E257</f>
        <v>20.39</v>
      </c>
      <c r="F265" s="6"/>
      <c r="G265" s="6">
        <f>G257</f>
        <v>21.21</v>
      </c>
      <c r="H265" s="131">
        <v>3.96</v>
      </c>
      <c r="I265" s="6">
        <f>E265*H265</f>
        <v>80.7444</v>
      </c>
      <c r="J265" s="30">
        <f>G265*H265</f>
        <v>83.9916</v>
      </c>
      <c r="K265" s="63">
        <f>J265/I265</f>
        <v>1.0402157920549289</v>
      </c>
    </row>
    <row r="266" spans="1:11" ht="21" customHeight="1">
      <c r="A266" s="378"/>
      <c r="B266" s="422"/>
      <c r="C266" s="320"/>
      <c r="D266" s="7"/>
      <c r="E266" s="7" t="s">
        <v>18</v>
      </c>
      <c r="F266" s="7"/>
      <c r="G266" s="7" t="s">
        <v>18</v>
      </c>
      <c r="H266" s="123" t="s">
        <v>20</v>
      </c>
      <c r="I266" s="8" t="s">
        <v>21</v>
      </c>
      <c r="J266" s="34" t="s">
        <v>21</v>
      </c>
      <c r="K266" s="62"/>
    </row>
    <row r="267" spans="1:11" ht="32.25" customHeight="1">
      <c r="A267" s="382" t="s">
        <v>81</v>
      </c>
      <c r="B267" s="417" t="s">
        <v>92</v>
      </c>
      <c r="C267" s="319"/>
      <c r="D267" s="6"/>
      <c r="E267" s="6">
        <f>E257</f>
        <v>20.39</v>
      </c>
      <c r="F267" s="6"/>
      <c r="G267" s="6">
        <f>G257</f>
        <v>21.21</v>
      </c>
      <c r="H267" s="131">
        <v>3.19</v>
      </c>
      <c r="I267" s="6">
        <f>E267*H267-0.01</f>
        <v>65.0341</v>
      </c>
      <c r="J267" s="30">
        <f>G267*H267</f>
        <v>67.65990000000001</v>
      </c>
      <c r="K267" s="63">
        <f>J267/I267</f>
        <v>1.0403757413418502</v>
      </c>
    </row>
    <row r="268" spans="1:11" ht="27" customHeight="1">
      <c r="A268" s="383"/>
      <c r="B268" s="422"/>
      <c r="C268" s="320"/>
      <c r="D268" s="8"/>
      <c r="E268" s="8" t="s">
        <v>18</v>
      </c>
      <c r="F268" s="8"/>
      <c r="G268" s="8" t="s">
        <v>18</v>
      </c>
      <c r="H268" s="123" t="s">
        <v>20</v>
      </c>
      <c r="I268" s="8" t="s">
        <v>21</v>
      </c>
      <c r="J268" s="34" t="s">
        <v>21</v>
      </c>
      <c r="K268" s="62"/>
    </row>
    <row r="269" spans="1:11" ht="49.5" customHeight="1">
      <c r="A269" s="96" t="s">
        <v>28</v>
      </c>
      <c r="B269" s="379" t="s">
        <v>218</v>
      </c>
      <c r="C269" s="380"/>
      <c r="D269" s="380"/>
      <c r="E269" s="380"/>
      <c r="F269" s="380"/>
      <c r="G269" s="380"/>
      <c r="H269" s="380"/>
      <c r="I269" s="380"/>
      <c r="J269" s="381"/>
      <c r="K269" s="199"/>
    </row>
    <row r="270" spans="1:11" ht="28.5" customHeight="1">
      <c r="A270" s="96" t="s">
        <v>29</v>
      </c>
      <c r="B270" s="258"/>
      <c r="C270" s="323"/>
      <c r="D270" s="260"/>
      <c r="E270" s="254" t="s">
        <v>221</v>
      </c>
      <c r="F270" s="260"/>
      <c r="G270" s="260"/>
      <c r="H270" s="261"/>
      <c r="I270" s="260"/>
      <c r="J270" s="262"/>
      <c r="K270" s="60"/>
    </row>
    <row r="271" spans="1:11" ht="41.25" customHeight="1">
      <c r="A271" s="378"/>
      <c r="B271" s="423" t="s">
        <v>227</v>
      </c>
      <c r="C271" s="266" t="s">
        <v>340</v>
      </c>
      <c r="D271" s="6"/>
      <c r="E271" s="6">
        <v>20.68</v>
      </c>
      <c r="F271" s="6"/>
      <c r="G271" s="6">
        <v>20.68</v>
      </c>
      <c r="H271" s="373" t="s">
        <v>10</v>
      </c>
      <c r="I271" s="6">
        <f>E271</f>
        <v>20.68</v>
      </c>
      <c r="J271" s="30">
        <f>G271</f>
        <v>20.68</v>
      </c>
      <c r="K271" s="63">
        <f>J271/I271</f>
        <v>1</v>
      </c>
    </row>
    <row r="272" spans="1:11" ht="57.75" customHeight="1">
      <c r="A272" s="378"/>
      <c r="B272" s="424"/>
      <c r="C272" s="45" t="s">
        <v>341</v>
      </c>
      <c r="D272" s="7"/>
      <c r="E272" s="7" t="s">
        <v>18</v>
      </c>
      <c r="F272" s="7"/>
      <c r="G272" s="7" t="s">
        <v>18</v>
      </c>
      <c r="H272" s="373"/>
      <c r="I272" s="7" t="s">
        <v>18</v>
      </c>
      <c r="J272" s="33" t="s">
        <v>18</v>
      </c>
      <c r="K272" s="62"/>
    </row>
    <row r="273" spans="1:11" ht="19.5" customHeight="1">
      <c r="A273" s="378"/>
      <c r="B273" s="371" t="s">
        <v>226</v>
      </c>
      <c r="C273" s="11" t="str">
        <f>C255</f>
        <v>№ 59/192</v>
      </c>
      <c r="D273" s="6"/>
      <c r="E273" s="6">
        <f>E255</f>
        <v>11.34</v>
      </c>
      <c r="F273" s="6"/>
      <c r="G273" s="6">
        <f>G255</f>
        <v>11.8</v>
      </c>
      <c r="H273" s="373" t="s">
        <v>10</v>
      </c>
      <c r="I273" s="6">
        <f>E273</f>
        <v>11.34</v>
      </c>
      <c r="J273" s="30">
        <f>G273</f>
        <v>11.8</v>
      </c>
      <c r="K273" s="63">
        <f>J273/I273</f>
        <v>1.0405643738977073</v>
      </c>
    </row>
    <row r="274" spans="1:11" ht="26.25" customHeight="1">
      <c r="A274" s="378"/>
      <c r="B274" s="377"/>
      <c r="C274" s="45" t="str">
        <f>C256</f>
        <v>от 20.12.2013г.</v>
      </c>
      <c r="D274" s="7"/>
      <c r="E274" s="7" t="s">
        <v>18</v>
      </c>
      <c r="F274" s="7"/>
      <c r="G274" s="7" t="s">
        <v>18</v>
      </c>
      <c r="H274" s="373"/>
      <c r="I274" s="7" t="s">
        <v>18</v>
      </c>
      <c r="J274" s="33" t="s">
        <v>18</v>
      </c>
      <c r="K274" s="62"/>
    </row>
    <row r="275" spans="1:15" s="18" customFormat="1" ht="24.75" customHeight="1">
      <c r="A275" s="378"/>
      <c r="B275" s="426" t="s">
        <v>222</v>
      </c>
      <c r="C275" s="324"/>
      <c r="D275" s="17"/>
      <c r="E275" s="17">
        <f>E271+E273</f>
        <v>32.019999999999996</v>
      </c>
      <c r="F275" s="17"/>
      <c r="G275" s="17">
        <f>G271+G273</f>
        <v>32.480000000000004</v>
      </c>
      <c r="H275" s="374" t="s">
        <v>10</v>
      </c>
      <c r="I275" s="15">
        <f>E275</f>
        <v>32.019999999999996</v>
      </c>
      <c r="J275" s="30">
        <f>G275</f>
        <v>32.480000000000004</v>
      </c>
      <c r="K275" s="63">
        <f>J275/I275</f>
        <v>1.0143660212367274</v>
      </c>
      <c r="O275" s="188"/>
    </row>
    <row r="276" spans="1:15" s="18" customFormat="1" ht="72" customHeight="1">
      <c r="A276" s="378"/>
      <c r="B276" s="427"/>
      <c r="C276" s="324"/>
      <c r="D276" s="13"/>
      <c r="E276" s="13" t="s">
        <v>18</v>
      </c>
      <c r="F276" s="13"/>
      <c r="G276" s="13" t="s">
        <v>18</v>
      </c>
      <c r="H276" s="374"/>
      <c r="I276" s="13" t="s">
        <v>18</v>
      </c>
      <c r="J276" s="34" t="s">
        <v>18</v>
      </c>
      <c r="K276" s="62"/>
      <c r="O276" s="188"/>
    </row>
    <row r="277" spans="1:11" ht="27.75" customHeight="1">
      <c r="A277" s="378"/>
      <c r="B277" s="423" t="s">
        <v>195</v>
      </c>
      <c r="C277" s="308"/>
      <c r="D277" s="6"/>
      <c r="E277" s="6">
        <f>E275</f>
        <v>32.019999999999996</v>
      </c>
      <c r="F277" s="6"/>
      <c r="G277" s="6">
        <f>G275</f>
        <v>32.480000000000004</v>
      </c>
      <c r="H277" s="131">
        <v>7.6</v>
      </c>
      <c r="I277" s="6">
        <f>I275*H277</f>
        <v>243.35199999999995</v>
      </c>
      <c r="J277" s="30">
        <f>J275*H277</f>
        <v>246.848</v>
      </c>
      <c r="K277" s="63">
        <f>J277/I277</f>
        <v>1.0143660212367274</v>
      </c>
    </row>
    <row r="278" spans="1:11" ht="70.5" customHeight="1">
      <c r="A278" s="378"/>
      <c r="B278" s="424"/>
      <c r="C278" s="319"/>
      <c r="D278" s="8"/>
      <c r="E278" s="8" t="s">
        <v>18</v>
      </c>
      <c r="F278" s="8"/>
      <c r="G278" s="8" t="s">
        <v>18</v>
      </c>
      <c r="H278" s="123" t="s">
        <v>20</v>
      </c>
      <c r="I278" s="8" t="s">
        <v>18</v>
      </c>
      <c r="J278" s="34" t="s">
        <v>18</v>
      </c>
      <c r="K278" s="62"/>
    </row>
    <row r="279" spans="1:11" ht="27" customHeight="1">
      <c r="A279" s="378"/>
      <c r="B279" s="423" t="s">
        <v>198</v>
      </c>
      <c r="C279" s="308"/>
      <c r="D279" s="6"/>
      <c r="E279" s="6">
        <f>E275</f>
        <v>32.019999999999996</v>
      </c>
      <c r="F279" s="6"/>
      <c r="G279" s="6">
        <f>G275</f>
        <v>32.480000000000004</v>
      </c>
      <c r="H279" s="131">
        <v>6.78</v>
      </c>
      <c r="I279" s="6">
        <f>E279*H279</f>
        <v>217.0956</v>
      </c>
      <c r="J279" s="30">
        <f>G279*H279</f>
        <v>220.21440000000004</v>
      </c>
      <c r="K279" s="63">
        <f>J279/I279</f>
        <v>1.0143660212367274</v>
      </c>
    </row>
    <row r="280" spans="1:11" ht="87.75" customHeight="1">
      <c r="A280" s="378"/>
      <c r="B280" s="424"/>
      <c r="C280" s="319"/>
      <c r="D280" s="8"/>
      <c r="E280" s="8" t="s">
        <v>18</v>
      </c>
      <c r="F280" s="8"/>
      <c r="G280" s="8" t="s">
        <v>18</v>
      </c>
      <c r="H280" s="123" t="s">
        <v>20</v>
      </c>
      <c r="I280" s="8" t="s">
        <v>18</v>
      </c>
      <c r="J280" s="34" t="s">
        <v>18</v>
      </c>
      <c r="K280" s="62"/>
    </row>
    <row r="281" spans="1:11" ht="39.75" customHeight="1">
      <c r="A281" s="378"/>
      <c r="B281" s="423" t="s">
        <v>196</v>
      </c>
      <c r="C281" s="308"/>
      <c r="D281" s="6"/>
      <c r="E281" s="6">
        <f>E275</f>
        <v>32.019999999999996</v>
      </c>
      <c r="F281" s="6"/>
      <c r="G281" s="6">
        <f>G275</f>
        <v>32.480000000000004</v>
      </c>
      <c r="H281" s="131">
        <v>3.96</v>
      </c>
      <c r="I281" s="6">
        <f>E281*H281</f>
        <v>126.79919999999998</v>
      </c>
      <c r="J281" s="30">
        <f>G281*H281</f>
        <v>128.6208</v>
      </c>
      <c r="K281" s="63">
        <f>J281/I281</f>
        <v>1.0143660212367271</v>
      </c>
    </row>
    <row r="282" spans="1:11" ht="57.75" customHeight="1">
      <c r="A282" s="378"/>
      <c r="B282" s="424"/>
      <c r="C282" s="319"/>
      <c r="D282" s="8"/>
      <c r="E282" s="8" t="s">
        <v>18</v>
      </c>
      <c r="F282" s="8"/>
      <c r="G282" s="8" t="s">
        <v>18</v>
      </c>
      <c r="H282" s="123" t="s">
        <v>20</v>
      </c>
      <c r="I282" s="8" t="s">
        <v>18</v>
      </c>
      <c r="J282" s="34" t="s">
        <v>18</v>
      </c>
      <c r="K282" s="62"/>
    </row>
    <row r="283" spans="1:11" ht="36" customHeight="1">
      <c r="A283" s="378"/>
      <c r="B283" s="412" t="s">
        <v>266</v>
      </c>
      <c r="C283" s="308"/>
      <c r="D283" s="6"/>
      <c r="E283" s="6">
        <f>E275</f>
        <v>32.019999999999996</v>
      </c>
      <c r="F283" s="6"/>
      <c r="G283" s="6">
        <f>G275</f>
        <v>32.480000000000004</v>
      </c>
      <c r="H283" s="131">
        <v>3.19</v>
      </c>
      <c r="I283" s="6">
        <f>E283*H283</f>
        <v>102.14379999999998</v>
      </c>
      <c r="J283" s="30">
        <f>G283*H283</f>
        <v>103.61120000000001</v>
      </c>
      <c r="K283" s="63">
        <f>J283/I283</f>
        <v>1.0143660212367274</v>
      </c>
    </row>
    <row r="284" spans="1:11" ht="61.5" customHeight="1">
      <c r="A284" s="378"/>
      <c r="B284" s="413"/>
      <c r="C284" s="320"/>
      <c r="D284" s="8"/>
      <c r="E284" s="8" t="s">
        <v>18</v>
      </c>
      <c r="F284" s="8"/>
      <c r="G284" s="8" t="s">
        <v>18</v>
      </c>
      <c r="H284" s="123" t="s">
        <v>20</v>
      </c>
      <c r="I284" s="8" t="s">
        <v>18</v>
      </c>
      <c r="J284" s="34" t="s">
        <v>18</v>
      </c>
      <c r="K284" s="64"/>
    </row>
    <row r="285" spans="1:15" s="3" customFormat="1" ht="33.75" customHeight="1">
      <c r="A285" s="95" t="s">
        <v>30</v>
      </c>
      <c r="B285" s="251"/>
      <c r="C285" s="325"/>
      <c r="D285" s="253"/>
      <c r="E285" s="254" t="s">
        <v>220</v>
      </c>
      <c r="F285" s="255"/>
      <c r="G285" s="253"/>
      <c r="H285" s="256"/>
      <c r="I285" s="253"/>
      <c r="J285" s="257"/>
      <c r="K285" s="65"/>
      <c r="O285" s="26"/>
    </row>
    <row r="286" spans="1:11" ht="35.25" customHeight="1">
      <c r="A286" s="382"/>
      <c r="B286" s="423" t="s">
        <v>228</v>
      </c>
      <c r="C286" s="266" t="str">
        <f>C271</f>
        <v>№ 3-1 от 09.01.2013г.</v>
      </c>
      <c r="D286" s="6"/>
      <c r="E286" s="6">
        <f>E271</f>
        <v>20.68</v>
      </c>
      <c r="F286" s="6"/>
      <c r="G286" s="6">
        <f>G271</f>
        <v>20.68</v>
      </c>
      <c r="H286" s="373" t="s">
        <v>10</v>
      </c>
      <c r="I286" s="6">
        <f>E286</f>
        <v>20.68</v>
      </c>
      <c r="J286" s="30">
        <f>G286</f>
        <v>20.68</v>
      </c>
      <c r="K286" s="63">
        <f>J286/I286</f>
        <v>1</v>
      </c>
    </row>
    <row r="287" spans="1:11" ht="58.5" customHeight="1">
      <c r="A287" s="425"/>
      <c r="B287" s="424"/>
      <c r="C287" s="45" t="str">
        <f>C272</f>
        <v>№ 1221 от 30.12.2013г.</v>
      </c>
      <c r="D287" s="7"/>
      <c r="E287" s="7" t="s">
        <v>18</v>
      </c>
      <c r="F287" s="7"/>
      <c r="G287" s="7" t="s">
        <v>18</v>
      </c>
      <c r="H287" s="373"/>
      <c r="I287" s="7" t="s">
        <v>18</v>
      </c>
      <c r="J287" s="33" t="s">
        <v>18</v>
      </c>
      <c r="K287" s="62"/>
    </row>
    <row r="288" spans="1:11" ht="30.75" customHeight="1">
      <c r="A288" s="382"/>
      <c r="B288" s="371" t="s">
        <v>226</v>
      </c>
      <c r="C288" s="11" t="str">
        <f>C273</f>
        <v>№ 59/192</v>
      </c>
      <c r="D288" s="6"/>
      <c r="E288" s="6">
        <f>E255</f>
        <v>11.34</v>
      </c>
      <c r="F288" s="6"/>
      <c r="G288" s="6">
        <f>G255</f>
        <v>11.8</v>
      </c>
      <c r="H288" s="373" t="s">
        <v>10</v>
      </c>
      <c r="I288" s="6">
        <f>E288</f>
        <v>11.34</v>
      </c>
      <c r="J288" s="30">
        <f>G288</f>
        <v>11.8</v>
      </c>
      <c r="K288" s="63">
        <f>J288/I288</f>
        <v>1.0405643738977073</v>
      </c>
    </row>
    <row r="289" spans="1:11" ht="28.5" customHeight="1">
      <c r="A289" s="425"/>
      <c r="B289" s="377"/>
      <c r="C289" s="45" t="str">
        <f>C274</f>
        <v>от 20.12.2013г.</v>
      </c>
      <c r="D289" s="7"/>
      <c r="E289" s="7" t="s">
        <v>18</v>
      </c>
      <c r="F289" s="7"/>
      <c r="G289" s="7" t="s">
        <v>18</v>
      </c>
      <c r="H289" s="373"/>
      <c r="I289" s="7" t="s">
        <v>18</v>
      </c>
      <c r="J289" s="33" t="s">
        <v>18</v>
      </c>
      <c r="K289" s="62"/>
    </row>
    <row r="290" spans="1:11" ht="30.75" customHeight="1">
      <c r="A290" s="382"/>
      <c r="B290" s="417" t="s">
        <v>225</v>
      </c>
      <c r="C290" s="11" t="str">
        <f>C253</f>
        <v>№ 59/193</v>
      </c>
      <c r="D290" s="6"/>
      <c r="E290" s="6">
        <f>E253</f>
        <v>9.05</v>
      </c>
      <c r="F290" s="6"/>
      <c r="G290" s="6">
        <f>G253</f>
        <v>9.41</v>
      </c>
      <c r="H290" s="373" t="s">
        <v>10</v>
      </c>
      <c r="I290" s="6">
        <f>E290</f>
        <v>9.05</v>
      </c>
      <c r="J290" s="30">
        <f>G290</f>
        <v>9.41</v>
      </c>
      <c r="K290" s="63">
        <f>J290/I290</f>
        <v>1.039779005524862</v>
      </c>
    </row>
    <row r="291" spans="1:11" ht="53.25" customHeight="1">
      <c r="A291" s="425"/>
      <c r="B291" s="422"/>
      <c r="C291" s="45" t="str">
        <f>C254</f>
        <v>от 20.12.2013г.</v>
      </c>
      <c r="D291" s="7"/>
      <c r="E291" s="7" t="s">
        <v>18</v>
      </c>
      <c r="F291" s="7"/>
      <c r="G291" s="7" t="s">
        <v>18</v>
      </c>
      <c r="H291" s="373"/>
      <c r="I291" s="7" t="s">
        <v>18</v>
      </c>
      <c r="J291" s="33" t="s">
        <v>18</v>
      </c>
      <c r="K291" s="62"/>
    </row>
    <row r="292" spans="1:11" ht="32.25" customHeight="1">
      <c r="A292" s="382"/>
      <c r="B292" s="426" t="s">
        <v>267</v>
      </c>
      <c r="C292" s="324"/>
      <c r="D292" s="15"/>
      <c r="E292" s="15">
        <f>E290+E288+E286</f>
        <v>41.07</v>
      </c>
      <c r="F292" s="15"/>
      <c r="G292" s="15">
        <f>G290+G288+G286</f>
        <v>41.89</v>
      </c>
      <c r="H292" s="374" t="s">
        <v>10</v>
      </c>
      <c r="I292" s="15">
        <f>E292</f>
        <v>41.07</v>
      </c>
      <c r="J292" s="30">
        <f>G292</f>
        <v>41.89</v>
      </c>
      <c r="K292" s="63">
        <f>J292/I292</f>
        <v>1.0199659118578037</v>
      </c>
    </row>
    <row r="293" spans="1:11" ht="64.5" customHeight="1">
      <c r="A293" s="425"/>
      <c r="B293" s="427"/>
      <c r="C293" s="324"/>
      <c r="D293" s="13"/>
      <c r="E293" s="13" t="s">
        <v>18</v>
      </c>
      <c r="F293" s="13"/>
      <c r="G293" s="13" t="s">
        <v>18</v>
      </c>
      <c r="H293" s="374"/>
      <c r="I293" s="13" t="s">
        <v>18</v>
      </c>
      <c r="J293" s="34" t="s">
        <v>18</v>
      </c>
      <c r="K293" s="62"/>
    </row>
    <row r="294" spans="1:11" ht="37.5" customHeight="1">
      <c r="A294" s="382"/>
      <c r="B294" s="423" t="s">
        <v>195</v>
      </c>
      <c r="C294" s="308"/>
      <c r="D294" s="6"/>
      <c r="E294" s="6">
        <f>E292</f>
        <v>41.07</v>
      </c>
      <c r="F294" s="6"/>
      <c r="G294" s="6">
        <f>G292</f>
        <v>41.89</v>
      </c>
      <c r="H294" s="131">
        <v>7.6</v>
      </c>
      <c r="I294" s="6">
        <f>E294*H294</f>
        <v>312.132</v>
      </c>
      <c r="J294" s="30">
        <f>G294*H294</f>
        <v>318.364</v>
      </c>
      <c r="K294" s="63">
        <f>J294/I294</f>
        <v>1.0199659118578037</v>
      </c>
    </row>
    <row r="295" spans="1:11" ht="67.5" customHeight="1">
      <c r="A295" s="425"/>
      <c r="B295" s="424"/>
      <c r="C295" s="308"/>
      <c r="D295" s="7"/>
      <c r="E295" s="8" t="s">
        <v>18</v>
      </c>
      <c r="F295" s="8"/>
      <c r="G295" s="8" t="s">
        <v>18</v>
      </c>
      <c r="H295" s="123" t="s">
        <v>20</v>
      </c>
      <c r="I295" s="8" t="s">
        <v>18</v>
      </c>
      <c r="J295" s="34" t="s">
        <v>18</v>
      </c>
      <c r="K295" s="62"/>
    </row>
    <row r="296" spans="1:11" ht="43.5" customHeight="1">
      <c r="A296" s="382"/>
      <c r="B296" s="423" t="s">
        <v>198</v>
      </c>
      <c r="C296" s="308"/>
      <c r="D296" s="6"/>
      <c r="E296" s="6">
        <f>E292</f>
        <v>41.07</v>
      </c>
      <c r="F296" s="6"/>
      <c r="G296" s="6">
        <f>G292</f>
        <v>41.89</v>
      </c>
      <c r="H296" s="131">
        <v>6.78</v>
      </c>
      <c r="I296" s="6">
        <f>E296*H296</f>
        <v>278.4546</v>
      </c>
      <c r="J296" s="30">
        <f>G296*H296</f>
        <v>284.0142</v>
      </c>
      <c r="K296" s="63">
        <f>J296/I296</f>
        <v>1.0199659118578037</v>
      </c>
    </row>
    <row r="297" spans="1:11" ht="72" customHeight="1">
      <c r="A297" s="425"/>
      <c r="B297" s="424"/>
      <c r="C297" s="308"/>
      <c r="D297" s="7"/>
      <c r="E297" s="8" t="s">
        <v>18</v>
      </c>
      <c r="F297" s="8"/>
      <c r="G297" s="8" t="s">
        <v>18</v>
      </c>
      <c r="H297" s="123" t="s">
        <v>20</v>
      </c>
      <c r="I297" s="8" t="s">
        <v>18</v>
      </c>
      <c r="J297" s="34" t="s">
        <v>18</v>
      </c>
      <c r="K297" s="62"/>
    </row>
    <row r="298" spans="1:11" ht="34.5" customHeight="1">
      <c r="A298" s="382"/>
      <c r="B298" s="423" t="s">
        <v>196</v>
      </c>
      <c r="C298" s="308"/>
      <c r="D298" s="6"/>
      <c r="E298" s="6">
        <f>E292</f>
        <v>41.07</v>
      </c>
      <c r="F298" s="6"/>
      <c r="G298" s="6">
        <f>G292</f>
        <v>41.89</v>
      </c>
      <c r="H298" s="131">
        <v>3.96</v>
      </c>
      <c r="I298" s="6">
        <f>E298*H298</f>
        <v>162.6372</v>
      </c>
      <c r="J298" s="30">
        <f>G298*H298</f>
        <v>165.8844</v>
      </c>
      <c r="K298" s="63">
        <f>J298/I298</f>
        <v>1.0199659118578037</v>
      </c>
    </row>
    <row r="299" spans="1:11" ht="78.75" customHeight="1">
      <c r="A299" s="425"/>
      <c r="B299" s="424"/>
      <c r="C299" s="308"/>
      <c r="D299" s="7"/>
      <c r="E299" s="8" t="s">
        <v>18</v>
      </c>
      <c r="F299" s="8"/>
      <c r="G299" s="8" t="s">
        <v>18</v>
      </c>
      <c r="H299" s="123" t="s">
        <v>20</v>
      </c>
      <c r="I299" s="8" t="s">
        <v>18</v>
      </c>
      <c r="J299" s="34" t="s">
        <v>18</v>
      </c>
      <c r="K299" s="203"/>
    </row>
    <row r="300" spans="1:11" ht="42.75" customHeight="1">
      <c r="A300" s="382"/>
      <c r="B300" s="423" t="s">
        <v>197</v>
      </c>
      <c r="C300" s="308"/>
      <c r="D300" s="6"/>
      <c r="E300" s="6">
        <f>E292</f>
        <v>41.07</v>
      </c>
      <c r="F300" s="6"/>
      <c r="G300" s="6">
        <f>G292</f>
        <v>41.89</v>
      </c>
      <c r="H300" s="131">
        <v>3.19</v>
      </c>
      <c r="I300" s="6">
        <f>E300*H300</f>
        <v>131.0133</v>
      </c>
      <c r="J300" s="30">
        <f>G300*H300</f>
        <v>133.6291</v>
      </c>
      <c r="K300" s="63">
        <f>J300/I300</f>
        <v>1.0199659118578037</v>
      </c>
    </row>
    <row r="301" spans="1:11" ht="79.5" customHeight="1">
      <c r="A301" s="425"/>
      <c r="B301" s="424"/>
      <c r="C301" s="302"/>
      <c r="D301" s="7"/>
      <c r="E301" s="8" t="s">
        <v>18</v>
      </c>
      <c r="F301" s="8"/>
      <c r="G301" s="8" t="s">
        <v>18</v>
      </c>
      <c r="H301" s="123" t="s">
        <v>20</v>
      </c>
      <c r="I301" s="8" t="s">
        <v>18</v>
      </c>
      <c r="J301" s="34" t="s">
        <v>18</v>
      </c>
      <c r="K301" s="64"/>
    </row>
    <row r="302" spans="1:11" ht="37.5" customHeight="1">
      <c r="A302" s="97" t="s">
        <v>31</v>
      </c>
      <c r="B302" s="368" t="s">
        <v>350</v>
      </c>
      <c r="C302" s="522"/>
      <c r="D302" s="522"/>
      <c r="E302" s="522"/>
      <c r="F302" s="522"/>
      <c r="G302" s="522"/>
      <c r="H302" s="522"/>
      <c r="I302" s="522"/>
      <c r="J302" s="522"/>
      <c r="K302" s="523"/>
    </row>
    <row r="303" spans="1:15" s="18" customFormat="1" ht="43.5" customHeight="1">
      <c r="A303" s="382"/>
      <c r="B303" s="426" t="s">
        <v>219</v>
      </c>
      <c r="C303" s="266" t="str">
        <f>C286</f>
        <v>№ 3-1 от 09.01.2013г.</v>
      </c>
      <c r="D303" s="6"/>
      <c r="E303" s="6">
        <v>83.6</v>
      </c>
      <c r="F303" s="6"/>
      <c r="G303" s="6">
        <v>83.6</v>
      </c>
      <c r="H303" s="373" t="s">
        <v>10</v>
      </c>
      <c r="I303" s="6">
        <f>E303</f>
        <v>83.6</v>
      </c>
      <c r="J303" s="30">
        <f>G303</f>
        <v>83.6</v>
      </c>
      <c r="K303" s="195">
        <f>J303/I303</f>
        <v>1</v>
      </c>
      <c r="O303" s="188"/>
    </row>
    <row r="304" spans="1:15" s="18" customFormat="1" ht="87" customHeight="1">
      <c r="A304" s="425"/>
      <c r="B304" s="429"/>
      <c r="C304" s="45" t="str">
        <f>C287</f>
        <v>№ 1221 от 30.12.2013г.</v>
      </c>
      <c r="D304" s="7"/>
      <c r="E304" s="7" t="s">
        <v>18</v>
      </c>
      <c r="F304" s="7"/>
      <c r="G304" s="7" t="s">
        <v>18</v>
      </c>
      <c r="H304" s="373"/>
      <c r="I304" s="7" t="s">
        <v>18</v>
      </c>
      <c r="J304" s="33" t="s">
        <v>18</v>
      </c>
      <c r="K304" s="64"/>
      <c r="O304" s="188"/>
    </row>
    <row r="305" spans="1:11" ht="28.5" customHeight="1">
      <c r="A305" s="382"/>
      <c r="B305" s="371" t="s">
        <v>217</v>
      </c>
      <c r="C305" s="11" t="str">
        <f>C288</f>
        <v>№ 59/192</v>
      </c>
      <c r="D305" s="6"/>
      <c r="E305" s="6">
        <f>E288</f>
        <v>11.34</v>
      </c>
      <c r="F305" s="6"/>
      <c r="G305" s="6">
        <f>G288</f>
        <v>11.8</v>
      </c>
      <c r="H305" s="373" t="s">
        <v>10</v>
      </c>
      <c r="I305" s="6">
        <f>E305</f>
        <v>11.34</v>
      </c>
      <c r="J305" s="30">
        <f>G305</f>
        <v>11.8</v>
      </c>
      <c r="K305" s="63">
        <f>J305/I305</f>
        <v>1.0405643738977073</v>
      </c>
    </row>
    <row r="306" spans="1:11" ht="24" customHeight="1">
      <c r="A306" s="425"/>
      <c r="B306" s="377"/>
      <c r="C306" s="45" t="str">
        <f>C289</f>
        <v>от 20.12.2013г.</v>
      </c>
      <c r="D306" s="7"/>
      <c r="E306" s="7" t="s">
        <v>18</v>
      </c>
      <c r="F306" s="7"/>
      <c r="G306" s="7" t="s">
        <v>18</v>
      </c>
      <c r="H306" s="373"/>
      <c r="I306" s="7" t="s">
        <v>18</v>
      </c>
      <c r="J306" s="33" t="s">
        <v>18</v>
      </c>
      <c r="K306" s="62"/>
    </row>
    <row r="307" spans="1:15" s="18" customFormat="1" ht="33" customHeight="1">
      <c r="A307" s="382"/>
      <c r="B307" s="426" t="s">
        <v>222</v>
      </c>
      <c r="C307" s="324"/>
      <c r="D307" s="17"/>
      <c r="E307" s="17">
        <f>E303+E305</f>
        <v>94.94</v>
      </c>
      <c r="F307" s="17"/>
      <c r="G307" s="17">
        <f>G303+G305</f>
        <v>95.39999999999999</v>
      </c>
      <c r="H307" s="374" t="s">
        <v>10</v>
      </c>
      <c r="I307" s="15">
        <f>I303+I305</f>
        <v>94.94</v>
      </c>
      <c r="J307" s="30">
        <f>J303+J305</f>
        <v>95.39999999999999</v>
      </c>
      <c r="K307" s="63">
        <f>J307/I307</f>
        <v>1.0048451653676005</v>
      </c>
      <c r="O307" s="188"/>
    </row>
    <row r="308" spans="1:15" s="18" customFormat="1" ht="57.75" customHeight="1">
      <c r="A308" s="425"/>
      <c r="B308" s="427"/>
      <c r="C308" s="324"/>
      <c r="D308" s="13"/>
      <c r="E308" s="13" t="s">
        <v>18</v>
      </c>
      <c r="F308" s="13"/>
      <c r="G308" s="13" t="s">
        <v>18</v>
      </c>
      <c r="H308" s="374"/>
      <c r="I308" s="13" t="s">
        <v>18</v>
      </c>
      <c r="J308" s="34" t="s">
        <v>18</v>
      </c>
      <c r="K308" s="62"/>
      <c r="O308" s="188"/>
    </row>
    <row r="309" spans="1:11" ht="30" customHeight="1">
      <c r="A309" s="382"/>
      <c r="B309" s="412" t="s">
        <v>187</v>
      </c>
      <c r="C309" s="308"/>
      <c r="D309" s="6"/>
      <c r="E309" s="6">
        <f>E307</f>
        <v>94.94</v>
      </c>
      <c r="F309" s="6"/>
      <c r="G309" s="6">
        <f>G307</f>
        <v>95.39999999999999</v>
      </c>
      <c r="H309" s="131">
        <v>7.6</v>
      </c>
      <c r="I309" s="6">
        <f>E309*H309</f>
        <v>721.544</v>
      </c>
      <c r="J309" s="30">
        <f>G309*H309</f>
        <v>725.0399999999998</v>
      </c>
      <c r="K309" s="195">
        <f>J309/I309</f>
        <v>1.0048451653676005</v>
      </c>
    </row>
    <row r="310" spans="1:11" ht="83.25" customHeight="1">
      <c r="A310" s="425"/>
      <c r="B310" s="413"/>
      <c r="C310" s="319"/>
      <c r="D310" s="8"/>
      <c r="E310" s="8" t="s">
        <v>18</v>
      </c>
      <c r="F310" s="8"/>
      <c r="G310" s="8" t="s">
        <v>18</v>
      </c>
      <c r="H310" s="123" t="s">
        <v>20</v>
      </c>
      <c r="I310" s="8" t="s">
        <v>18</v>
      </c>
      <c r="J310" s="34" t="s">
        <v>18</v>
      </c>
      <c r="K310" s="64"/>
    </row>
    <row r="311" spans="1:11" ht="29.25" customHeight="1">
      <c r="A311" s="382"/>
      <c r="B311" s="412" t="s">
        <v>192</v>
      </c>
      <c r="C311" s="308"/>
      <c r="D311" s="6"/>
      <c r="E311" s="6">
        <f>E307</f>
        <v>94.94</v>
      </c>
      <c r="F311" s="6"/>
      <c r="G311" s="6">
        <f>G307</f>
        <v>95.39999999999999</v>
      </c>
      <c r="H311" s="131">
        <v>6.78</v>
      </c>
      <c r="I311" s="6">
        <f>E311*H311</f>
        <v>643.6932</v>
      </c>
      <c r="J311" s="30">
        <f>G311*H311</f>
        <v>646.812</v>
      </c>
      <c r="K311" s="195">
        <f>J311/I311</f>
        <v>1.0048451653676005</v>
      </c>
    </row>
    <row r="312" spans="1:11" ht="98.25" customHeight="1">
      <c r="A312" s="481"/>
      <c r="B312" s="413"/>
      <c r="C312" s="319"/>
      <c r="D312" s="8"/>
      <c r="E312" s="8" t="s">
        <v>18</v>
      </c>
      <c r="F312" s="8"/>
      <c r="G312" s="8" t="s">
        <v>18</v>
      </c>
      <c r="H312" s="123" t="s">
        <v>20</v>
      </c>
      <c r="I312" s="8" t="s">
        <v>18</v>
      </c>
      <c r="J312" s="34" t="s">
        <v>18</v>
      </c>
      <c r="K312" s="64"/>
    </row>
    <row r="313" spans="1:11" ht="29.25" customHeight="1">
      <c r="A313" s="382"/>
      <c r="B313" s="412" t="s">
        <v>193</v>
      </c>
      <c r="C313" s="308"/>
      <c r="D313" s="6"/>
      <c r="E313" s="6">
        <f>E307</f>
        <v>94.94</v>
      </c>
      <c r="F313" s="6"/>
      <c r="G313" s="6">
        <f>G307</f>
        <v>95.39999999999999</v>
      </c>
      <c r="H313" s="131">
        <v>3.96</v>
      </c>
      <c r="I313" s="6">
        <f>E313*H313</f>
        <v>375.9624</v>
      </c>
      <c r="J313" s="30">
        <f>G313*H313</f>
        <v>377.78399999999993</v>
      </c>
      <c r="K313" s="195">
        <f>J313/I313</f>
        <v>1.0048451653676005</v>
      </c>
    </row>
    <row r="314" spans="1:11" ht="92.25" customHeight="1">
      <c r="A314" s="481"/>
      <c r="B314" s="413"/>
      <c r="C314" s="319"/>
      <c r="D314" s="8"/>
      <c r="E314" s="8" t="s">
        <v>18</v>
      </c>
      <c r="F314" s="8"/>
      <c r="G314" s="8" t="s">
        <v>18</v>
      </c>
      <c r="H314" s="123" t="s">
        <v>20</v>
      </c>
      <c r="I314" s="8" t="s">
        <v>18</v>
      </c>
      <c r="J314" s="34" t="s">
        <v>18</v>
      </c>
      <c r="K314" s="64"/>
    </row>
    <row r="315" spans="1:11" ht="29.25" customHeight="1">
      <c r="A315" s="382"/>
      <c r="B315" s="412" t="s">
        <v>194</v>
      </c>
      <c r="C315" s="308"/>
      <c r="D315" s="6"/>
      <c r="E315" s="6">
        <f>E307</f>
        <v>94.94</v>
      </c>
      <c r="F315" s="6"/>
      <c r="G315" s="6">
        <f>G307</f>
        <v>95.39999999999999</v>
      </c>
      <c r="H315" s="131">
        <v>3.19</v>
      </c>
      <c r="I315" s="6">
        <f>E315*H315</f>
        <v>302.85859999999997</v>
      </c>
      <c r="J315" s="30">
        <f>G315*H315</f>
        <v>304.32599999999996</v>
      </c>
      <c r="K315" s="195">
        <f>J315/I315</f>
        <v>1.0048451653676005</v>
      </c>
    </row>
    <row r="316" spans="1:11" ht="99.75" customHeight="1">
      <c r="A316" s="481"/>
      <c r="B316" s="413"/>
      <c r="C316" s="320"/>
      <c r="D316" s="8"/>
      <c r="E316" s="8" t="s">
        <v>18</v>
      </c>
      <c r="F316" s="8"/>
      <c r="G316" s="8" t="s">
        <v>18</v>
      </c>
      <c r="H316" s="123" t="s">
        <v>20</v>
      </c>
      <c r="I316" s="8" t="s">
        <v>18</v>
      </c>
      <c r="J316" s="34" t="s">
        <v>18</v>
      </c>
      <c r="K316" s="64"/>
    </row>
    <row r="317" spans="1:15" s="3" customFormat="1" ht="48" customHeight="1">
      <c r="A317" s="94" t="s">
        <v>33</v>
      </c>
      <c r="B317" s="379" t="s">
        <v>343</v>
      </c>
      <c r="C317" s="380"/>
      <c r="D317" s="380"/>
      <c r="E317" s="380"/>
      <c r="F317" s="380"/>
      <c r="G317" s="380"/>
      <c r="H317" s="380"/>
      <c r="I317" s="380"/>
      <c r="J317" s="381"/>
      <c r="K317" s="197"/>
      <c r="O317" s="26"/>
    </row>
    <row r="318" spans="1:15" s="3" customFormat="1" ht="33" customHeight="1">
      <c r="A318" s="95" t="s">
        <v>34</v>
      </c>
      <c r="B318" s="423" t="s">
        <v>223</v>
      </c>
      <c r="C318" s="5" t="s">
        <v>342</v>
      </c>
      <c r="D318" s="9"/>
      <c r="E318" s="9">
        <v>22.37</v>
      </c>
      <c r="F318" s="9"/>
      <c r="G318" s="9">
        <v>23.27</v>
      </c>
      <c r="H318" s="373" t="s">
        <v>10</v>
      </c>
      <c r="I318" s="9">
        <f>E318</f>
        <v>22.37</v>
      </c>
      <c r="J318" s="75">
        <f>G318</f>
        <v>23.27</v>
      </c>
      <c r="K318" s="63">
        <f>J318/I318</f>
        <v>1.040232454179705</v>
      </c>
      <c r="O318" s="26"/>
    </row>
    <row r="319" spans="1:15" s="3" customFormat="1" ht="22.5" customHeight="1">
      <c r="A319" s="96"/>
      <c r="B319" s="428"/>
      <c r="C319" s="308"/>
      <c r="D319" s="8"/>
      <c r="E319" s="8" t="s">
        <v>18</v>
      </c>
      <c r="F319" s="8"/>
      <c r="G319" s="8" t="s">
        <v>18</v>
      </c>
      <c r="H319" s="373"/>
      <c r="I319" s="7" t="s">
        <v>18</v>
      </c>
      <c r="J319" s="33" t="s">
        <v>18</v>
      </c>
      <c r="K319" s="62"/>
      <c r="O319" s="26"/>
    </row>
    <row r="320" spans="1:11" ht="34.5" customHeight="1">
      <c r="A320" s="378" t="s">
        <v>35</v>
      </c>
      <c r="B320" s="417" t="s">
        <v>90</v>
      </c>
      <c r="C320" s="319"/>
      <c r="D320" s="9"/>
      <c r="E320" s="9">
        <f>E318</f>
        <v>22.37</v>
      </c>
      <c r="F320" s="9"/>
      <c r="G320" s="9">
        <f>G318</f>
        <v>23.27</v>
      </c>
      <c r="H320" s="135">
        <v>3.19</v>
      </c>
      <c r="I320" s="9">
        <f>E320*H320</f>
        <v>71.3603</v>
      </c>
      <c r="J320" s="75">
        <f>G320*H320</f>
        <v>74.2313</v>
      </c>
      <c r="K320" s="63">
        <f>J320/I320</f>
        <v>1.040232454179705</v>
      </c>
    </row>
    <row r="321" spans="1:11" ht="43.5" customHeight="1">
      <c r="A321" s="378"/>
      <c r="B321" s="422"/>
      <c r="C321" s="319"/>
      <c r="D321" s="8"/>
      <c r="E321" s="8" t="s">
        <v>18</v>
      </c>
      <c r="F321" s="8"/>
      <c r="G321" s="8" t="s">
        <v>18</v>
      </c>
      <c r="H321" s="123" t="s">
        <v>20</v>
      </c>
      <c r="I321" s="8" t="s">
        <v>21</v>
      </c>
      <c r="J321" s="34" t="s">
        <v>21</v>
      </c>
      <c r="K321" s="62"/>
    </row>
    <row r="322" spans="1:11" ht="27" customHeight="1">
      <c r="A322" s="95" t="s">
        <v>36</v>
      </c>
      <c r="B322" s="417" t="s">
        <v>104</v>
      </c>
      <c r="C322" s="319"/>
      <c r="D322" s="9"/>
      <c r="E322" s="9">
        <f>E318</f>
        <v>22.37</v>
      </c>
      <c r="F322" s="9"/>
      <c r="G322" s="9">
        <f>G318</f>
        <v>23.27</v>
      </c>
      <c r="H322" s="135">
        <v>1.5</v>
      </c>
      <c r="I322" s="9">
        <f>E322*H322</f>
        <v>33.555</v>
      </c>
      <c r="J322" s="75">
        <f>G322*H322</f>
        <v>34.905</v>
      </c>
      <c r="K322" s="63">
        <f>J322/I322</f>
        <v>1.040232454179705</v>
      </c>
    </row>
    <row r="323" spans="1:11" ht="53.25" customHeight="1">
      <c r="A323" s="96"/>
      <c r="B323" s="430"/>
      <c r="C323" s="320"/>
      <c r="D323" s="8"/>
      <c r="E323" s="8" t="s">
        <v>18</v>
      </c>
      <c r="F323" s="8"/>
      <c r="G323" s="8" t="s">
        <v>18</v>
      </c>
      <c r="H323" s="123" t="s">
        <v>20</v>
      </c>
      <c r="I323" s="8" t="s">
        <v>21</v>
      </c>
      <c r="J323" s="34" t="s">
        <v>21</v>
      </c>
      <c r="K323" s="62"/>
    </row>
    <row r="324" spans="1:15" s="3" customFormat="1" ht="42.75" customHeight="1">
      <c r="A324" s="94" t="s">
        <v>38</v>
      </c>
      <c r="B324" s="379" t="s">
        <v>344</v>
      </c>
      <c r="C324" s="380"/>
      <c r="D324" s="380"/>
      <c r="E324" s="380"/>
      <c r="F324" s="380"/>
      <c r="G324" s="380"/>
      <c r="H324" s="380"/>
      <c r="I324" s="380"/>
      <c r="J324" s="381"/>
      <c r="K324" s="199"/>
      <c r="O324" s="26"/>
    </row>
    <row r="325" spans="1:15" s="3" customFormat="1" ht="32.25" customHeight="1">
      <c r="A325" s="95" t="s">
        <v>229</v>
      </c>
      <c r="B325" s="426" t="s">
        <v>224</v>
      </c>
      <c r="C325" s="5" t="s">
        <v>234</v>
      </c>
      <c r="D325" s="6">
        <f>E325/1.18</f>
        <v>11.898305084745763</v>
      </c>
      <c r="E325" s="6">
        <v>14.04</v>
      </c>
      <c r="F325" s="6">
        <f>G325/1.18</f>
        <v>11.898305084745763</v>
      </c>
      <c r="G325" s="6">
        <v>14.04</v>
      </c>
      <c r="H325" s="373" t="s">
        <v>10</v>
      </c>
      <c r="I325" s="6">
        <f>E325</f>
        <v>14.04</v>
      </c>
      <c r="J325" s="30">
        <f>G325</f>
        <v>14.04</v>
      </c>
      <c r="K325" s="63">
        <f>J325/I325</f>
        <v>1</v>
      </c>
      <c r="O325" s="26"/>
    </row>
    <row r="326" spans="1:15" s="3" customFormat="1" ht="54.75" customHeight="1">
      <c r="A326" s="96"/>
      <c r="B326" s="480"/>
      <c r="C326" s="45" t="s">
        <v>233</v>
      </c>
      <c r="D326" s="8" t="s">
        <v>18</v>
      </c>
      <c r="E326" s="7" t="s">
        <v>18</v>
      </c>
      <c r="F326" s="8" t="s">
        <v>18</v>
      </c>
      <c r="G326" s="7" t="s">
        <v>18</v>
      </c>
      <c r="H326" s="373"/>
      <c r="I326" s="7" t="s">
        <v>18</v>
      </c>
      <c r="J326" s="33" t="s">
        <v>18</v>
      </c>
      <c r="K326" s="62"/>
      <c r="O326" s="26"/>
    </row>
    <row r="327" spans="1:15" s="3" customFormat="1" ht="36.75" customHeight="1">
      <c r="A327" s="95" t="s">
        <v>230</v>
      </c>
      <c r="B327" s="426" t="s">
        <v>348</v>
      </c>
      <c r="C327" s="11" t="s">
        <v>349</v>
      </c>
      <c r="D327" s="6"/>
      <c r="E327" s="6">
        <v>13.92</v>
      </c>
      <c r="F327" s="6"/>
      <c r="G327" s="6">
        <v>14.48</v>
      </c>
      <c r="H327" s="373" t="s">
        <v>10</v>
      </c>
      <c r="I327" s="6">
        <f>E327</f>
        <v>13.92</v>
      </c>
      <c r="J327" s="30">
        <f>G327</f>
        <v>14.48</v>
      </c>
      <c r="K327" s="63">
        <f>J327/I327</f>
        <v>1.0402298850574714</v>
      </c>
      <c r="O327" s="26"/>
    </row>
    <row r="328" spans="1:15" s="3" customFormat="1" ht="44.25" customHeight="1">
      <c r="A328" s="96"/>
      <c r="B328" s="429"/>
      <c r="C328" s="301"/>
      <c r="D328" s="7"/>
      <c r="E328" s="7" t="s">
        <v>18</v>
      </c>
      <c r="F328" s="7"/>
      <c r="G328" s="7" t="s">
        <v>18</v>
      </c>
      <c r="H328" s="373"/>
      <c r="I328" s="7" t="s">
        <v>18</v>
      </c>
      <c r="J328" s="33" t="s">
        <v>18</v>
      </c>
      <c r="K328" s="62"/>
      <c r="O328" s="26"/>
    </row>
    <row r="329" spans="1:15" s="3" customFormat="1" ht="24" customHeight="1">
      <c r="A329" s="95" t="s">
        <v>39</v>
      </c>
      <c r="B329" s="426" t="s">
        <v>223</v>
      </c>
      <c r="C329" s="324"/>
      <c r="D329" s="17"/>
      <c r="E329" s="17">
        <f>E325+E327</f>
        <v>27.96</v>
      </c>
      <c r="F329" s="17"/>
      <c r="G329" s="17">
        <f>G325+G327</f>
        <v>28.52</v>
      </c>
      <c r="H329" s="374" t="s">
        <v>10</v>
      </c>
      <c r="I329" s="15">
        <f>I325+I327</f>
        <v>27.96</v>
      </c>
      <c r="J329" s="30">
        <f>J325+J327</f>
        <v>28.52</v>
      </c>
      <c r="K329" s="63">
        <f>J329/I329</f>
        <v>1.0200286123032904</v>
      </c>
      <c r="O329" s="26"/>
    </row>
    <row r="330" spans="1:15" s="3" customFormat="1" ht="24" customHeight="1">
      <c r="A330" s="96"/>
      <c r="B330" s="427"/>
      <c r="C330" s="324"/>
      <c r="D330" s="13"/>
      <c r="E330" s="13" t="s">
        <v>18</v>
      </c>
      <c r="F330" s="13"/>
      <c r="G330" s="13" t="s">
        <v>18</v>
      </c>
      <c r="H330" s="374"/>
      <c r="I330" s="191" t="s">
        <v>18</v>
      </c>
      <c r="J330" s="33" t="s">
        <v>18</v>
      </c>
      <c r="K330" s="62"/>
      <c r="O330" s="26"/>
    </row>
    <row r="331" spans="1:15" s="3" customFormat="1" ht="44.25" customHeight="1">
      <c r="A331" s="95" t="s">
        <v>40</v>
      </c>
      <c r="B331" s="417" t="s">
        <v>90</v>
      </c>
      <c r="C331" s="319"/>
      <c r="D331" s="9"/>
      <c r="E331" s="9">
        <f>E329</f>
        <v>27.96</v>
      </c>
      <c r="F331" s="9"/>
      <c r="G331" s="9">
        <f>G329</f>
        <v>28.52</v>
      </c>
      <c r="H331" s="135">
        <v>3.19</v>
      </c>
      <c r="I331" s="9">
        <f>E331*H331</f>
        <v>89.1924</v>
      </c>
      <c r="J331" s="75">
        <f>G331*H331</f>
        <v>90.97879999999999</v>
      </c>
      <c r="K331" s="63">
        <f>J331/I331</f>
        <v>1.0200286123032902</v>
      </c>
      <c r="O331" s="26"/>
    </row>
    <row r="332" spans="1:15" s="3" customFormat="1" ht="52.5" customHeight="1">
      <c r="A332" s="96"/>
      <c r="B332" s="501"/>
      <c r="C332" s="319"/>
      <c r="D332" s="8"/>
      <c r="E332" s="8" t="s">
        <v>18</v>
      </c>
      <c r="F332" s="8"/>
      <c r="G332" s="8" t="s">
        <v>18</v>
      </c>
      <c r="H332" s="123" t="s">
        <v>20</v>
      </c>
      <c r="I332" s="8" t="s">
        <v>21</v>
      </c>
      <c r="J332" s="34" t="s">
        <v>21</v>
      </c>
      <c r="K332" s="62"/>
      <c r="O332" s="26"/>
    </row>
    <row r="333" spans="1:11" ht="29.25" customHeight="1">
      <c r="A333" s="382" t="s">
        <v>41</v>
      </c>
      <c r="B333" s="417" t="s">
        <v>104</v>
      </c>
      <c r="C333" s="319"/>
      <c r="D333" s="9"/>
      <c r="E333" s="9">
        <f>E329</f>
        <v>27.96</v>
      </c>
      <c r="F333" s="9"/>
      <c r="G333" s="9">
        <f>G329</f>
        <v>28.52</v>
      </c>
      <c r="H333" s="135">
        <v>1.5</v>
      </c>
      <c r="I333" s="9">
        <f>E333*H333</f>
        <v>41.94</v>
      </c>
      <c r="J333" s="75">
        <f>G333*H333</f>
        <v>42.78</v>
      </c>
      <c r="K333" s="63">
        <f>J333/I333</f>
        <v>1.0200286123032904</v>
      </c>
    </row>
    <row r="334" spans="1:11" ht="48.75" customHeight="1">
      <c r="A334" s="383"/>
      <c r="B334" s="422"/>
      <c r="C334" s="320"/>
      <c r="D334" s="8"/>
      <c r="E334" s="8" t="s">
        <v>18</v>
      </c>
      <c r="F334" s="8"/>
      <c r="G334" s="8" t="s">
        <v>18</v>
      </c>
      <c r="H334" s="123" t="s">
        <v>20</v>
      </c>
      <c r="I334" s="8" t="s">
        <v>21</v>
      </c>
      <c r="J334" s="34" t="s">
        <v>21</v>
      </c>
      <c r="K334" s="62"/>
    </row>
    <row r="335" spans="1:15" s="3" customFormat="1" ht="20.25" customHeight="1" hidden="1">
      <c r="A335" s="101" t="s">
        <v>45</v>
      </c>
      <c r="B335" s="401" t="s">
        <v>157</v>
      </c>
      <c r="C335" s="402"/>
      <c r="D335" s="402"/>
      <c r="E335" s="402"/>
      <c r="F335" s="402"/>
      <c r="G335" s="402"/>
      <c r="H335" s="402"/>
      <c r="I335" s="402"/>
      <c r="J335" s="403"/>
      <c r="K335" s="204"/>
      <c r="O335" s="26"/>
    </row>
    <row r="336" spans="1:11" ht="18.75" customHeight="1" hidden="1">
      <c r="A336" s="431" t="s">
        <v>44</v>
      </c>
      <c r="B336" s="414" t="s">
        <v>82</v>
      </c>
      <c r="C336" s="266" t="s">
        <v>156</v>
      </c>
      <c r="D336" s="52">
        <v>4.59</v>
      </c>
      <c r="E336" s="52">
        <f>D336*1.18</f>
        <v>5.4162</v>
      </c>
      <c r="F336" s="52">
        <v>4.87</v>
      </c>
      <c r="G336" s="52">
        <f>F336*1.18</f>
        <v>5.7466</v>
      </c>
      <c r="H336" s="486" t="s">
        <v>10</v>
      </c>
      <c r="I336" s="52">
        <f>E336</f>
        <v>5.4162</v>
      </c>
      <c r="J336" s="76">
        <f>G336</f>
        <v>5.7466</v>
      </c>
      <c r="K336" s="205">
        <f>J336/I336</f>
        <v>1.0610021786492374</v>
      </c>
    </row>
    <row r="337" spans="1:11" ht="18.75" customHeight="1" hidden="1">
      <c r="A337" s="431"/>
      <c r="B337" s="414"/>
      <c r="C337" s="301" t="s">
        <v>159</v>
      </c>
      <c r="D337" s="57" t="s">
        <v>18</v>
      </c>
      <c r="E337" s="57" t="s">
        <v>18</v>
      </c>
      <c r="F337" s="57" t="s">
        <v>18</v>
      </c>
      <c r="G337" s="57" t="s">
        <v>18</v>
      </c>
      <c r="H337" s="486"/>
      <c r="I337" s="57" t="s">
        <v>18</v>
      </c>
      <c r="J337" s="77" t="s">
        <v>18</v>
      </c>
      <c r="K337" s="206"/>
    </row>
    <row r="338" spans="1:15" s="18" customFormat="1" ht="18.75" customHeight="1" hidden="1">
      <c r="A338" s="431" t="s">
        <v>46</v>
      </c>
      <c r="B338" s="414" t="s">
        <v>93</v>
      </c>
      <c r="C338" s="308"/>
      <c r="D338" s="52">
        <f>D336</f>
        <v>4.59</v>
      </c>
      <c r="E338" s="52">
        <f>D338*1.18</f>
        <v>5.4162</v>
      </c>
      <c r="F338" s="52">
        <f>F336</f>
        <v>4.87</v>
      </c>
      <c r="G338" s="52">
        <f>F338*1.18</f>
        <v>5.7466</v>
      </c>
      <c r="H338" s="142">
        <v>6.78</v>
      </c>
      <c r="I338" s="52">
        <f>H338*E338+0.03</f>
        <v>36.751836000000004</v>
      </c>
      <c r="J338" s="76">
        <f>H338*G338+0.03</f>
        <v>38.991948</v>
      </c>
      <c r="K338" s="205">
        <f>J338/I338</f>
        <v>1.060952383440109</v>
      </c>
      <c r="O338" s="188"/>
    </row>
    <row r="339" spans="1:15" s="18" customFormat="1" ht="18.75" customHeight="1" hidden="1">
      <c r="A339" s="431"/>
      <c r="B339" s="414"/>
      <c r="C339" s="308"/>
      <c r="D339" s="57" t="s">
        <v>18</v>
      </c>
      <c r="E339" s="57" t="s">
        <v>18</v>
      </c>
      <c r="F339" s="57" t="s">
        <v>18</v>
      </c>
      <c r="G339" s="57" t="s">
        <v>18</v>
      </c>
      <c r="H339" s="124" t="s">
        <v>20</v>
      </c>
      <c r="I339" s="57" t="s">
        <v>21</v>
      </c>
      <c r="J339" s="77" t="s">
        <v>21</v>
      </c>
      <c r="K339" s="206"/>
      <c r="O339" s="188"/>
    </row>
    <row r="340" spans="1:11" ht="18.75" customHeight="1" hidden="1">
      <c r="A340" s="488" t="s">
        <v>47</v>
      </c>
      <c r="B340" s="409" t="s">
        <v>94</v>
      </c>
      <c r="C340" s="319"/>
      <c r="D340" s="52">
        <f>D336</f>
        <v>4.59</v>
      </c>
      <c r="E340" s="52">
        <f>D340*1.18</f>
        <v>5.4162</v>
      </c>
      <c r="F340" s="52">
        <f>F336</f>
        <v>4.87</v>
      </c>
      <c r="G340" s="52">
        <f>F340*1.18</f>
        <v>5.7466</v>
      </c>
      <c r="H340" s="142">
        <v>3.19</v>
      </c>
      <c r="I340" s="52">
        <f>H340*E340+0.01</f>
        <v>17.287678</v>
      </c>
      <c r="J340" s="76">
        <f>H340*G340+0.01</f>
        <v>18.341654000000002</v>
      </c>
      <c r="K340" s="205">
        <f>J340/I340</f>
        <v>1.0609668921413276</v>
      </c>
    </row>
    <row r="341" spans="1:11" ht="18.75" customHeight="1" hidden="1">
      <c r="A341" s="489"/>
      <c r="B341" s="410"/>
      <c r="C341" s="319"/>
      <c r="D341" s="57" t="s">
        <v>18</v>
      </c>
      <c r="E341" s="57" t="s">
        <v>18</v>
      </c>
      <c r="F341" s="57" t="s">
        <v>18</v>
      </c>
      <c r="G341" s="57" t="s">
        <v>18</v>
      </c>
      <c r="H341" s="124" t="s">
        <v>20</v>
      </c>
      <c r="I341" s="57" t="s">
        <v>21</v>
      </c>
      <c r="J341" s="77" t="s">
        <v>21</v>
      </c>
      <c r="K341" s="206"/>
    </row>
    <row r="342" spans="1:15" s="18" customFormat="1" ht="18.75" customHeight="1" hidden="1">
      <c r="A342" s="488" t="s">
        <v>48</v>
      </c>
      <c r="B342" s="409" t="s">
        <v>95</v>
      </c>
      <c r="C342" s="319"/>
      <c r="D342" s="53">
        <f>D338</f>
        <v>4.59</v>
      </c>
      <c r="E342" s="53">
        <f>D342*1.18</f>
        <v>5.4162</v>
      </c>
      <c r="F342" s="53">
        <f>F338</f>
        <v>4.87</v>
      </c>
      <c r="G342" s="53">
        <f>F342*1.18</f>
        <v>5.7466</v>
      </c>
      <c r="H342" s="137">
        <v>1.5</v>
      </c>
      <c r="I342" s="53">
        <f>H342*E342+0.01</f>
        <v>8.1343</v>
      </c>
      <c r="J342" s="78">
        <f>H342*G342+0.01</f>
        <v>8.6299</v>
      </c>
      <c r="K342" s="205">
        <f>J342/I342</f>
        <v>1.0609271848837638</v>
      </c>
      <c r="O342" s="188"/>
    </row>
    <row r="343" spans="1:15" s="18" customFormat="1" ht="18.75" customHeight="1" hidden="1">
      <c r="A343" s="489"/>
      <c r="B343" s="411"/>
      <c r="C343" s="319"/>
      <c r="D343" s="54" t="s">
        <v>18</v>
      </c>
      <c r="E343" s="54" t="s">
        <v>18</v>
      </c>
      <c r="F343" s="54" t="s">
        <v>18</v>
      </c>
      <c r="G343" s="54" t="s">
        <v>18</v>
      </c>
      <c r="H343" s="125" t="s">
        <v>20</v>
      </c>
      <c r="I343" s="54" t="s">
        <v>21</v>
      </c>
      <c r="J343" s="79" t="s">
        <v>21</v>
      </c>
      <c r="K343" s="206"/>
      <c r="O343" s="188"/>
    </row>
    <row r="344" spans="1:15" s="3" customFormat="1" ht="21" customHeight="1" hidden="1">
      <c r="A344" s="102" t="s">
        <v>49</v>
      </c>
      <c r="B344" s="482" t="s">
        <v>180</v>
      </c>
      <c r="C344" s="483"/>
      <c r="D344" s="483"/>
      <c r="E344" s="483"/>
      <c r="F344" s="483"/>
      <c r="G344" s="483"/>
      <c r="H344" s="483"/>
      <c r="I344" s="483"/>
      <c r="J344" s="484"/>
      <c r="K344" s="204"/>
      <c r="O344" s="26"/>
    </row>
    <row r="345" spans="1:15" s="3" customFormat="1" ht="18.75" customHeight="1" hidden="1">
      <c r="A345" s="431" t="s">
        <v>50</v>
      </c>
      <c r="B345" s="508" t="s">
        <v>201</v>
      </c>
      <c r="C345" s="308" t="s">
        <v>181</v>
      </c>
      <c r="D345" s="55">
        <v>17.36</v>
      </c>
      <c r="E345" s="55">
        <f>D345*1.18</f>
        <v>20.4848</v>
      </c>
      <c r="F345" s="55">
        <v>18.4</v>
      </c>
      <c r="G345" s="55">
        <f>F345*1.18</f>
        <v>21.711999999999996</v>
      </c>
      <c r="H345" s="485" t="s">
        <v>10</v>
      </c>
      <c r="I345" s="55">
        <v>20.48</v>
      </c>
      <c r="J345" s="80">
        <v>21.71</v>
      </c>
      <c r="K345" s="205">
        <f>J345/I345</f>
        <v>1.06005859375</v>
      </c>
      <c r="O345" s="26"/>
    </row>
    <row r="346" spans="1:15" s="3" customFormat="1" ht="18.75" customHeight="1" hidden="1">
      <c r="A346" s="431"/>
      <c r="B346" s="487"/>
      <c r="C346" s="301" t="s">
        <v>159</v>
      </c>
      <c r="D346" s="57" t="s">
        <v>18</v>
      </c>
      <c r="E346" s="57" t="s">
        <v>18</v>
      </c>
      <c r="F346" s="57" t="s">
        <v>18</v>
      </c>
      <c r="G346" s="57" t="s">
        <v>18</v>
      </c>
      <c r="H346" s="486"/>
      <c r="I346" s="57" t="s">
        <v>18</v>
      </c>
      <c r="J346" s="77" t="s">
        <v>18</v>
      </c>
      <c r="K346" s="206"/>
      <c r="O346" s="26"/>
    </row>
    <row r="347" spans="1:15" s="3" customFormat="1" ht="18.75" customHeight="1" hidden="1">
      <c r="A347" s="431" t="s">
        <v>51</v>
      </c>
      <c r="B347" s="487" t="s">
        <v>85</v>
      </c>
      <c r="C347" s="266"/>
      <c r="D347" s="52">
        <f>D345</f>
        <v>17.36</v>
      </c>
      <c r="E347" s="52">
        <f>D347*1.18</f>
        <v>20.4848</v>
      </c>
      <c r="F347" s="52">
        <f>F345</f>
        <v>18.4</v>
      </c>
      <c r="G347" s="52">
        <f>F347*1.18</f>
        <v>21.711999999999996</v>
      </c>
      <c r="H347" s="142">
        <v>6.78</v>
      </c>
      <c r="I347" s="52">
        <f>I345*H347</f>
        <v>138.8544</v>
      </c>
      <c r="J347" s="76">
        <f>H347*J345</f>
        <v>147.1938</v>
      </c>
      <c r="K347" s="205">
        <f>J347/I347</f>
        <v>1.06005859375</v>
      </c>
      <c r="O347" s="26"/>
    </row>
    <row r="348" spans="1:15" s="3" customFormat="1" ht="18.75" customHeight="1" hidden="1">
      <c r="A348" s="431"/>
      <c r="B348" s="487"/>
      <c r="C348" s="302"/>
      <c r="D348" s="57" t="s">
        <v>18</v>
      </c>
      <c r="E348" s="57" t="s">
        <v>18</v>
      </c>
      <c r="F348" s="57" t="s">
        <v>18</v>
      </c>
      <c r="G348" s="57" t="s">
        <v>18</v>
      </c>
      <c r="H348" s="124" t="s">
        <v>20</v>
      </c>
      <c r="I348" s="57" t="s">
        <v>21</v>
      </c>
      <c r="J348" s="77" t="s">
        <v>21</v>
      </c>
      <c r="K348" s="206"/>
      <c r="O348" s="26"/>
    </row>
    <row r="349" spans="1:15" s="3" customFormat="1" ht="18.75" customHeight="1" hidden="1">
      <c r="A349" s="488" t="s">
        <v>52</v>
      </c>
      <c r="B349" s="505" t="s">
        <v>90</v>
      </c>
      <c r="C349" s="267"/>
      <c r="D349" s="52">
        <f>D345</f>
        <v>17.36</v>
      </c>
      <c r="E349" s="52">
        <f>D349*1.18</f>
        <v>20.4848</v>
      </c>
      <c r="F349" s="52">
        <f>F345</f>
        <v>18.4</v>
      </c>
      <c r="G349" s="52">
        <f>F349*1.18</f>
        <v>21.711999999999996</v>
      </c>
      <c r="H349" s="142">
        <v>3.19</v>
      </c>
      <c r="I349" s="52">
        <f>E349*H349-0.02</f>
        <v>65.32651200000001</v>
      </c>
      <c r="J349" s="76">
        <f>H349*G349-0.01</f>
        <v>69.25127999999998</v>
      </c>
      <c r="K349" s="205">
        <f>J349/I349</f>
        <v>1.0600792523562252</v>
      </c>
      <c r="O349" s="26"/>
    </row>
    <row r="350" spans="1:15" s="3" customFormat="1" ht="18.75" customHeight="1" hidden="1">
      <c r="A350" s="489"/>
      <c r="B350" s="506"/>
      <c r="C350" s="320"/>
      <c r="D350" s="57" t="s">
        <v>18</v>
      </c>
      <c r="E350" s="57" t="s">
        <v>18</v>
      </c>
      <c r="F350" s="57" t="s">
        <v>18</v>
      </c>
      <c r="G350" s="57" t="s">
        <v>18</v>
      </c>
      <c r="H350" s="124" t="s">
        <v>20</v>
      </c>
      <c r="I350" s="57" t="s">
        <v>21</v>
      </c>
      <c r="J350" s="77" t="s">
        <v>21</v>
      </c>
      <c r="K350" s="206"/>
      <c r="O350" s="26"/>
    </row>
    <row r="351" spans="1:15" s="3" customFormat="1" ht="18.75" customHeight="1" hidden="1">
      <c r="A351" s="488" t="s">
        <v>53</v>
      </c>
      <c r="B351" s="505" t="s">
        <v>91</v>
      </c>
      <c r="C351" s="267"/>
      <c r="D351" s="52">
        <f>D347</f>
        <v>17.36</v>
      </c>
      <c r="E351" s="52">
        <f>D351*1.18</f>
        <v>20.4848</v>
      </c>
      <c r="F351" s="52">
        <f>F347</f>
        <v>18.4</v>
      </c>
      <c r="G351" s="52">
        <f>F351*1.18</f>
        <v>21.711999999999996</v>
      </c>
      <c r="H351" s="142">
        <v>1.5</v>
      </c>
      <c r="I351" s="52">
        <f>E351*H351-0.01</f>
        <v>30.7172</v>
      </c>
      <c r="J351" s="76">
        <f>H351*G351</f>
        <v>32.568</v>
      </c>
      <c r="K351" s="205">
        <f>J351/I351</f>
        <v>1.0602528876329873</v>
      </c>
      <c r="O351" s="26"/>
    </row>
    <row r="352" spans="1:15" s="3" customFormat="1" ht="18.75" customHeight="1" hidden="1">
      <c r="A352" s="489"/>
      <c r="B352" s="507"/>
      <c r="C352" s="326"/>
      <c r="D352" s="54" t="s">
        <v>18</v>
      </c>
      <c r="E352" s="54" t="s">
        <v>18</v>
      </c>
      <c r="F352" s="54" t="s">
        <v>18</v>
      </c>
      <c r="G352" s="54" t="s">
        <v>18</v>
      </c>
      <c r="H352" s="125" t="s">
        <v>20</v>
      </c>
      <c r="I352" s="54" t="s">
        <v>21</v>
      </c>
      <c r="J352" s="79" t="s">
        <v>21</v>
      </c>
      <c r="K352" s="206"/>
      <c r="O352" s="26"/>
    </row>
    <row r="353" spans="1:15" s="3" customFormat="1" ht="50.25" customHeight="1">
      <c r="A353" s="103" t="s">
        <v>45</v>
      </c>
      <c r="B353" s="379" t="s">
        <v>345</v>
      </c>
      <c r="C353" s="380"/>
      <c r="D353" s="380"/>
      <c r="E353" s="380"/>
      <c r="F353" s="380"/>
      <c r="G353" s="380"/>
      <c r="H353" s="380"/>
      <c r="I353" s="380"/>
      <c r="J353" s="381"/>
      <c r="K353" s="199"/>
      <c r="O353" s="26"/>
    </row>
    <row r="354" spans="1:15" s="3" customFormat="1" ht="24" customHeight="1">
      <c r="A354" s="378" t="s">
        <v>44</v>
      </c>
      <c r="B354" s="490" t="s">
        <v>231</v>
      </c>
      <c r="C354" s="517" t="s">
        <v>357</v>
      </c>
      <c r="D354" s="9"/>
      <c r="E354" s="17">
        <v>32.56</v>
      </c>
      <c r="F354" s="17"/>
      <c r="G354" s="17">
        <v>33.86</v>
      </c>
      <c r="H354" s="374" t="s">
        <v>10</v>
      </c>
      <c r="I354" s="15">
        <f>E354</f>
        <v>32.56</v>
      </c>
      <c r="J354" s="30">
        <f>G354</f>
        <v>33.86</v>
      </c>
      <c r="K354" s="63">
        <f>J354/I354</f>
        <v>1.0399262899262898</v>
      </c>
      <c r="O354" s="26"/>
    </row>
    <row r="355" spans="1:15" s="3" customFormat="1" ht="34.5" customHeight="1">
      <c r="A355" s="378"/>
      <c r="B355" s="490"/>
      <c r="C355" s="518"/>
      <c r="D355" s="8"/>
      <c r="E355" s="13" t="s">
        <v>18</v>
      </c>
      <c r="F355" s="13"/>
      <c r="G355" s="13" t="s">
        <v>18</v>
      </c>
      <c r="H355" s="374"/>
      <c r="I355" s="191" t="s">
        <v>18</v>
      </c>
      <c r="J355" s="33" t="s">
        <v>18</v>
      </c>
      <c r="K355" s="62"/>
      <c r="O355" s="26"/>
    </row>
    <row r="356" spans="1:15" s="3" customFormat="1" ht="33.75" customHeight="1">
      <c r="A356" s="378" t="s">
        <v>46</v>
      </c>
      <c r="B356" s="390" t="s">
        <v>189</v>
      </c>
      <c r="C356" s="308"/>
      <c r="D356" s="9"/>
      <c r="E356" s="9">
        <f>E354</f>
        <v>32.56</v>
      </c>
      <c r="F356" s="9"/>
      <c r="G356" s="9">
        <f>G354</f>
        <v>33.86</v>
      </c>
      <c r="H356" s="135">
        <v>6.78</v>
      </c>
      <c r="I356" s="9">
        <f>E356*H356</f>
        <v>220.75680000000003</v>
      </c>
      <c r="J356" s="75">
        <f>G356*H356</f>
        <v>229.5708</v>
      </c>
      <c r="K356" s="63">
        <f>J356/I356</f>
        <v>1.0399262899262898</v>
      </c>
      <c r="O356" s="26"/>
    </row>
    <row r="357" spans="1:15" s="3" customFormat="1" ht="228" customHeight="1">
      <c r="A357" s="378"/>
      <c r="B357" s="391"/>
      <c r="C357" s="308"/>
      <c r="D357" s="8"/>
      <c r="E357" s="8" t="s">
        <v>18</v>
      </c>
      <c r="F357" s="8"/>
      <c r="G357" s="8" t="s">
        <v>18</v>
      </c>
      <c r="H357" s="123" t="s">
        <v>20</v>
      </c>
      <c r="I357" s="8" t="s">
        <v>21</v>
      </c>
      <c r="J357" s="34" t="s">
        <v>21</v>
      </c>
      <c r="K357" s="62"/>
      <c r="O357" s="26"/>
    </row>
    <row r="358" spans="1:15" s="16" customFormat="1" ht="33" customHeight="1">
      <c r="A358" s="382" t="s">
        <v>47</v>
      </c>
      <c r="B358" s="417" t="s">
        <v>190</v>
      </c>
      <c r="C358" s="319"/>
      <c r="D358" s="9"/>
      <c r="E358" s="9">
        <f>E354</f>
        <v>32.56</v>
      </c>
      <c r="F358" s="9"/>
      <c r="G358" s="9">
        <f>G354</f>
        <v>33.86</v>
      </c>
      <c r="H358" s="135">
        <v>3.19</v>
      </c>
      <c r="I358" s="9">
        <f>E358*H358</f>
        <v>103.8664</v>
      </c>
      <c r="J358" s="75">
        <f>G358*H358</f>
        <v>108.01339999999999</v>
      </c>
      <c r="K358" s="207">
        <f>J358/I358</f>
        <v>1.0399262899262898</v>
      </c>
      <c r="O358" s="187"/>
    </row>
    <row r="359" spans="1:15" s="16" customFormat="1" ht="103.5" customHeight="1">
      <c r="A359" s="383"/>
      <c r="B359" s="422"/>
      <c r="C359" s="319"/>
      <c r="D359" s="8"/>
      <c r="E359" s="8" t="s">
        <v>18</v>
      </c>
      <c r="F359" s="8"/>
      <c r="G359" s="8" t="s">
        <v>18</v>
      </c>
      <c r="H359" s="123" t="s">
        <v>20</v>
      </c>
      <c r="I359" s="8" t="s">
        <v>21</v>
      </c>
      <c r="J359" s="34" t="s">
        <v>21</v>
      </c>
      <c r="K359" s="62"/>
      <c r="O359" s="187"/>
    </row>
    <row r="360" spans="1:15" s="16" customFormat="1" ht="27" customHeight="1">
      <c r="A360" s="382" t="s">
        <v>48</v>
      </c>
      <c r="B360" s="417" t="s">
        <v>191</v>
      </c>
      <c r="C360" s="319"/>
      <c r="D360" s="9"/>
      <c r="E360" s="9">
        <f>E356</f>
        <v>32.56</v>
      </c>
      <c r="F360" s="9"/>
      <c r="G360" s="9">
        <f>G356</f>
        <v>33.86</v>
      </c>
      <c r="H360" s="135">
        <v>1.5</v>
      </c>
      <c r="I360" s="9">
        <f>E360*H360</f>
        <v>48.84</v>
      </c>
      <c r="J360" s="75">
        <f>G360*H360</f>
        <v>50.79</v>
      </c>
      <c r="K360" s="207">
        <f>J360/I360</f>
        <v>1.0399262899262898</v>
      </c>
      <c r="O360" s="187"/>
    </row>
    <row r="361" spans="1:15" s="16" customFormat="1" ht="108.75" customHeight="1">
      <c r="A361" s="383"/>
      <c r="B361" s="418"/>
      <c r="C361" s="319"/>
      <c r="D361" s="10"/>
      <c r="E361" s="10" t="s">
        <v>18</v>
      </c>
      <c r="F361" s="10"/>
      <c r="G361" s="10" t="s">
        <v>18</v>
      </c>
      <c r="H361" s="126" t="s">
        <v>20</v>
      </c>
      <c r="I361" s="10" t="s">
        <v>21</v>
      </c>
      <c r="J361" s="81" t="s">
        <v>21</v>
      </c>
      <c r="K361" s="62"/>
      <c r="O361" s="187"/>
    </row>
    <row r="362" spans="1:15" s="16" customFormat="1" ht="50.25" customHeight="1">
      <c r="A362" s="94">
        <v>17</v>
      </c>
      <c r="B362" s="379" t="s">
        <v>366</v>
      </c>
      <c r="C362" s="380"/>
      <c r="D362" s="380"/>
      <c r="E362" s="380"/>
      <c r="F362" s="380"/>
      <c r="G362" s="380"/>
      <c r="H362" s="380"/>
      <c r="I362" s="380"/>
      <c r="J362" s="381"/>
      <c r="K362" s="199"/>
      <c r="O362" s="187"/>
    </row>
    <row r="363" spans="1:15" s="16" customFormat="1" ht="27.75" customHeight="1">
      <c r="A363" s="378" t="s">
        <v>148</v>
      </c>
      <c r="B363" s="375" t="s">
        <v>276</v>
      </c>
      <c r="C363" s="456" t="s">
        <v>367</v>
      </c>
      <c r="D363" s="6"/>
      <c r="E363" s="6">
        <v>9.94</v>
      </c>
      <c r="F363" s="6"/>
      <c r="G363" s="6">
        <v>10.38</v>
      </c>
      <c r="H363" s="373" t="s">
        <v>10</v>
      </c>
      <c r="I363" s="15">
        <f>E363</f>
        <v>9.94</v>
      </c>
      <c r="J363" s="30">
        <f>G363</f>
        <v>10.38</v>
      </c>
      <c r="K363" s="63">
        <f>J363/I363</f>
        <v>1.0442655935613683</v>
      </c>
      <c r="O363" s="187"/>
    </row>
    <row r="364" spans="1:15" s="16" customFormat="1" ht="34.5" customHeight="1">
      <c r="A364" s="378"/>
      <c r="B364" s="375"/>
      <c r="C364" s="516"/>
      <c r="D364" s="7"/>
      <c r="E364" s="7" t="s">
        <v>18</v>
      </c>
      <c r="F364" s="7"/>
      <c r="G364" s="7" t="s">
        <v>18</v>
      </c>
      <c r="H364" s="373"/>
      <c r="I364" s="7" t="s">
        <v>18</v>
      </c>
      <c r="J364" s="33" t="s">
        <v>18</v>
      </c>
      <c r="K364" s="62"/>
      <c r="O364" s="187"/>
    </row>
    <row r="365" spans="1:15" s="16" customFormat="1" ht="30" customHeight="1">
      <c r="A365" s="378" t="s">
        <v>149</v>
      </c>
      <c r="B365" s="390" t="s">
        <v>96</v>
      </c>
      <c r="C365" s="308"/>
      <c r="D365" s="6"/>
      <c r="E365" s="6">
        <f>E363</f>
        <v>9.94</v>
      </c>
      <c r="F365" s="6"/>
      <c r="G365" s="6">
        <f>G363</f>
        <v>10.38</v>
      </c>
      <c r="H365" s="274">
        <v>7.6</v>
      </c>
      <c r="I365" s="6">
        <f>E365*H365</f>
        <v>75.544</v>
      </c>
      <c r="J365" s="30">
        <f>G365*H365</f>
        <v>78.888</v>
      </c>
      <c r="K365" s="195">
        <f>J365/I365</f>
        <v>1.0442655935613683</v>
      </c>
      <c r="O365" s="187"/>
    </row>
    <row r="366" spans="1:15" s="16" customFormat="1" ht="44.25" customHeight="1">
      <c r="A366" s="378"/>
      <c r="B366" s="391"/>
      <c r="C366" s="319"/>
      <c r="D366" s="8"/>
      <c r="E366" s="8" t="s">
        <v>18</v>
      </c>
      <c r="F366" s="8"/>
      <c r="G366" s="8" t="s">
        <v>18</v>
      </c>
      <c r="H366" s="123" t="s">
        <v>20</v>
      </c>
      <c r="I366" s="8" t="s">
        <v>18</v>
      </c>
      <c r="J366" s="34" t="s">
        <v>18</v>
      </c>
      <c r="K366" s="64"/>
      <c r="O366" s="187"/>
    </row>
    <row r="367" spans="1:15" s="16" customFormat="1" ht="23.25" customHeight="1">
      <c r="A367" s="378"/>
      <c r="B367" s="520" t="s">
        <v>13</v>
      </c>
      <c r="C367" s="120"/>
      <c r="D367" s="120"/>
      <c r="E367" s="243">
        <f>E363</f>
        <v>9.94</v>
      </c>
      <c r="F367" s="243"/>
      <c r="G367" s="243">
        <f>G363</f>
        <v>10.38</v>
      </c>
      <c r="H367" s="288">
        <v>3.19</v>
      </c>
      <c r="I367" s="15">
        <f>E367</f>
        <v>9.94</v>
      </c>
      <c r="J367" s="30">
        <f>G367</f>
        <v>10.38</v>
      </c>
      <c r="K367" s="63">
        <f>J367/I367</f>
        <v>1.0442655935613683</v>
      </c>
      <c r="O367" s="187"/>
    </row>
    <row r="368" spans="1:15" s="16" customFormat="1" ht="20.25" customHeight="1">
      <c r="A368" s="378"/>
      <c r="B368" s="521"/>
      <c r="C368" s="327"/>
      <c r="D368" s="116"/>
      <c r="E368" s="116" t="s">
        <v>18</v>
      </c>
      <c r="F368" s="116"/>
      <c r="G368" s="116" t="s">
        <v>18</v>
      </c>
      <c r="H368" s="145" t="s">
        <v>20</v>
      </c>
      <c r="I368" s="116" t="s">
        <v>18</v>
      </c>
      <c r="J368" s="117" t="s">
        <v>18</v>
      </c>
      <c r="K368" s="212"/>
      <c r="O368" s="187"/>
    </row>
    <row r="369" spans="1:15" s="16" customFormat="1" ht="24" customHeight="1">
      <c r="A369" s="378"/>
      <c r="B369" s="371" t="s">
        <v>74</v>
      </c>
      <c r="C369" s="266"/>
      <c r="D369" s="6"/>
      <c r="E369" s="6">
        <f>E363</f>
        <v>9.94</v>
      </c>
      <c r="F369" s="6"/>
      <c r="G369" s="6">
        <f>G363</f>
        <v>10.38</v>
      </c>
      <c r="H369" s="274">
        <v>4.41</v>
      </c>
      <c r="I369" s="9">
        <f>E369*H369</f>
        <v>43.8354</v>
      </c>
      <c r="J369" s="75">
        <f>G369*H369</f>
        <v>45.775800000000004</v>
      </c>
      <c r="K369" s="63">
        <f>J369/I369</f>
        <v>1.0442655935613683</v>
      </c>
      <c r="O369" s="187"/>
    </row>
    <row r="370" spans="1:15" s="16" customFormat="1" ht="20.25" customHeight="1">
      <c r="A370" s="378"/>
      <c r="B370" s="377"/>
      <c r="C370" s="302"/>
      <c r="D370" s="8"/>
      <c r="E370" s="8" t="s">
        <v>18</v>
      </c>
      <c r="F370" s="8"/>
      <c r="G370" s="8" t="s">
        <v>18</v>
      </c>
      <c r="H370" s="123" t="s">
        <v>20</v>
      </c>
      <c r="I370" s="8" t="s">
        <v>21</v>
      </c>
      <c r="J370" s="34" t="s">
        <v>21</v>
      </c>
      <c r="K370" s="62"/>
      <c r="O370" s="187"/>
    </row>
    <row r="371" spans="1:15" s="16" customFormat="1" ht="45" customHeight="1">
      <c r="A371" s="104" t="s">
        <v>49</v>
      </c>
      <c r="B371" s="419" t="s">
        <v>346</v>
      </c>
      <c r="C371" s="420"/>
      <c r="D371" s="420"/>
      <c r="E371" s="420"/>
      <c r="F371" s="420"/>
      <c r="G371" s="420"/>
      <c r="H371" s="420"/>
      <c r="I371" s="420"/>
      <c r="J371" s="421"/>
      <c r="K371" s="199"/>
      <c r="O371" s="187"/>
    </row>
    <row r="372" spans="1:15" s="16" customFormat="1" ht="30.75" customHeight="1">
      <c r="A372" s="378" t="s">
        <v>50</v>
      </c>
      <c r="B372" s="385" t="s">
        <v>75</v>
      </c>
      <c r="C372" s="11" t="s">
        <v>358</v>
      </c>
      <c r="D372" s="19"/>
      <c r="E372" s="19">
        <v>13.91</v>
      </c>
      <c r="F372" s="19"/>
      <c r="G372" s="19">
        <v>14.47</v>
      </c>
      <c r="H372" s="386" t="s">
        <v>10</v>
      </c>
      <c r="I372" s="19">
        <f>E372</f>
        <v>13.91</v>
      </c>
      <c r="J372" s="36">
        <f>G372</f>
        <v>14.47</v>
      </c>
      <c r="K372" s="63">
        <f>J372/I372</f>
        <v>1.0402588066139469</v>
      </c>
      <c r="O372" s="187"/>
    </row>
    <row r="373" spans="1:15" s="16" customFormat="1" ht="33" customHeight="1">
      <c r="A373" s="378"/>
      <c r="B373" s="375"/>
      <c r="C373" s="293" t="s">
        <v>314</v>
      </c>
      <c r="D373" s="7"/>
      <c r="E373" s="7" t="s">
        <v>18</v>
      </c>
      <c r="F373" s="7"/>
      <c r="G373" s="7" t="s">
        <v>18</v>
      </c>
      <c r="H373" s="373"/>
      <c r="I373" s="7" t="s">
        <v>18</v>
      </c>
      <c r="J373" s="33" t="s">
        <v>18</v>
      </c>
      <c r="K373" s="62"/>
      <c r="O373" s="187"/>
    </row>
    <row r="374" spans="1:15" s="16" customFormat="1" ht="30" customHeight="1">
      <c r="A374" s="378" t="s">
        <v>51</v>
      </c>
      <c r="B374" s="375" t="s">
        <v>84</v>
      </c>
      <c r="C374" s="266"/>
      <c r="D374" s="6"/>
      <c r="E374" s="6">
        <f>E372</f>
        <v>13.91</v>
      </c>
      <c r="F374" s="6"/>
      <c r="G374" s="6">
        <f>G372</f>
        <v>14.47</v>
      </c>
      <c r="H374" s="131">
        <v>7.6</v>
      </c>
      <c r="I374" s="6">
        <f>E374*H374</f>
        <v>105.716</v>
      </c>
      <c r="J374" s="30">
        <f>G374*H374</f>
        <v>109.972</v>
      </c>
      <c r="K374" s="195">
        <f>J374/I374</f>
        <v>1.0402588066139469</v>
      </c>
      <c r="O374" s="187"/>
    </row>
    <row r="375" spans="1:15" s="16" customFormat="1" ht="66" customHeight="1">
      <c r="A375" s="378"/>
      <c r="B375" s="375"/>
      <c r="C375" s="308"/>
      <c r="D375" s="8"/>
      <c r="E375" s="8" t="s">
        <v>18</v>
      </c>
      <c r="F375" s="8"/>
      <c r="G375" s="8" t="s">
        <v>18</v>
      </c>
      <c r="H375" s="123" t="s">
        <v>20</v>
      </c>
      <c r="I375" s="8" t="s">
        <v>21</v>
      </c>
      <c r="J375" s="34" t="s">
        <v>21</v>
      </c>
      <c r="K375" s="64"/>
      <c r="O375" s="187"/>
    </row>
    <row r="376" spans="1:15" s="16" customFormat="1" ht="15.75" customHeight="1">
      <c r="A376" s="378"/>
      <c r="B376" s="371" t="s">
        <v>13</v>
      </c>
      <c r="C376" s="308"/>
      <c r="D376" s="6"/>
      <c r="E376" s="6">
        <f>E372</f>
        <v>13.91</v>
      </c>
      <c r="F376" s="6"/>
      <c r="G376" s="6">
        <f>G372</f>
        <v>14.47</v>
      </c>
      <c r="H376" s="131">
        <v>3.19</v>
      </c>
      <c r="I376" s="6">
        <f>E376*H376</f>
        <v>44.3729</v>
      </c>
      <c r="J376" s="30">
        <f>G376*H376</f>
        <v>46.1593</v>
      </c>
      <c r="K376" s="195">
        <f>J376/I376</f>
        <v>1.0402588066139469</v>
      </c>
      <c r="O376" s="187"/>
    </row>
    <row r="377" spans="1:15" s="16" customFormat="1" ht="21.75" customHeight="1">
      <c r="A377" s="378"/>
      <c r="B377" s="377"/>
      <c r="C377" s="308"/>
      <c r="D377" s="7"/>
      <c r="E377" s="7" t="s">
        <v>18</v>
      </c>
      <c r="F377" s="7"/>
      <c r="G377" s="7" t="s">
        <v>18</v>
      </c>
      <c r="H377" s="123" t="s">
        <v>20</v>
      </c>
      <c r="I377" s="8" t="s">
        <v>21</v>
      </c>
      <c r="J377" s="34" t="s">
        <v>21</v>
      </c>
      <c r="K377" s="64"/>
      <c r="O377" s="187"/>
    </row>
    <row r="378" spans="1:15" s="16" customFormat="1" ht="18.75" customHeight="1">
      <c r="A378" s="382"/>
      <c r="B378" s="371" t="s">
        <v>74</v>
      </c>
      <c r="C378" s="308"/>
      <c r="D378" s="6"/>
      <c r="E378" s="6">
        <f>E372</f>
        <v>13.91</v>
      </c>
      <c r="F378" s="6"/>
      <c r="G378" s="6">
        <f>G372</f>
        <v>14.47</v>
      </c>
      <c r="H378" s="131">
        <v>4.41</v>
      </c>
      <c r="I378" s="6">
        <f>E378*H378</f>
        <v>61.3431</v>
      </c>
      <c r="J378" s="30">
        <f>G378*H378</f>
        <v>63.81270000000001</v>
      </c>
      <c r="K378" s="195">
        <f>J378/I378</f>
        <v>1.0402588066139469</v>
      </c>
      <c r="O378" s="187"/>
    </row>
    <row r="379" spans="1:15" s="16" customFormat="1" ht="23.25" customHeight="1">
      <c r="A379" s="383"/>
      <c r="B379" s="377"/>
      <c r="C379" s="308"/>
      <c r="D379" s="7"/>
      <c r="E379" s="7" t="s">
        <v>18</v>
      </c>
      <c r="F379" s="7"/>
      <c r="G379" s="7" t="s">
        <v>18</v>
      </c>
      <c r="H379" s="123" t="s">
        <v>20</v>
      </c>
      <c r="I379" s="8" t="s">
        <v>21</v>
      </c>
      <c r="J379" s="34" t="s">
        <v>21</v>
      </c>
      <c r="K379" s="64"/>
      <c r="O379" s="187"/>
    </row>
    <row r="380" spans="1:15" s="16" customFormat="1" ht="39.75" customHeight="1">
      <c r="A380" s="378" t="s">
        <v>52</v>
      </c>
      <c r="B380" s="417" t="s">
        <v>103</v>
      </c>
      <c r="C380" s="319"/>
      <c r="D380" s="9"/>
      <c r="E380" s="9">
        <f>E372</f>
        <v>13.91</v>
      </c>
      <c r="F380" s="9"/>
      <c r="G380" s="9">
        <f>G372</f>
        <v>14.47</v>
      </c>
      <c r="H380" s="135">
        <v>3.96</v>
      </c>
      <c r="I380" s="6">
        <f>E380*H380</f>
        <v>55.0836</v>
      </c>
      <c r="J380" s="30">
        <f>G380*H380</f>
        <v>57.3012</v>
      </c>
      <c r="K380" s="195">
        <f>J380/I380</f>
        <v>1.0402588066139469</v>
      </c>
      <c r="O380" s="187"/>
    </row>
    <row r="381" spans="1:15" s="16" customFormat="1" ht="17.25" customHeight="1">
      <c r="A381" s="378"/>
      <c r="B381" s="422"/>
      <c r="C381" s="319"/>
      <c r="D381" s="8"/>
      <c r="E381" s="8" t="s">
        <v>18</v>
      </c>
      <c r="F381" s="8"/>
      <c r="G381" s="8" t="s">
        <v>18</v>
      </c>
      <c r="H381" s="123" t="s">
        <v>20</v>
      </c>
      <c r="I381" s="8" t="s">
        <v>21</v>
      </c>
      <c r="J381" s="34" t="s">
        <v>21</v>
      </c>
      <c r="K381" s="64"/>
      <c r="O381" s="187"/>
    </row>
    <row r="382" spans="1:15" s="16" customFormat="1" ht="39.75" customHeight="1">
      <c r="A382" s="382" t="s">
        <v>53</v>
      </c>
      <c r="B382" s="417" t="s">
        <v>90</v>
      </c>
      <c r="C382" s="319"/>
      <c r="D382" s="9"/>
      <c r="E382" s="9">
        <f>E372</f>
        <v>13.91</v>
      </c>
      <c r="F382" s="9"/>
      <c r="G382" s="9">
        <f>G372</f>
        <v>14.47</v>
      </c>
      <c r="H382" s="135">
        <v>3.19</v>
      </c>
      <c r="I382" s="6">
        <f>I376</f>
        <v>44.3729</v>
      </c>
      <c r="J382" s="30">
        <f>J376</f>
        <v>46.1593</v>
      </c>
      <c r="K382" s="195">
        <f>J382/I382</f>
        <v>1.0402588066139469</v>
      </c>
      <c r="O382" s="187"/>
    </row>
    <row r="383" spans="1:15" s="16" customFormat="1" ht="39.75" customHeight="1">
      <c r="A383" s="383"/>
      <c r="B383" s="422"/>
      <c r="C383" s="319"/>
      <c r="D383" s="8"/>
      <c r="E383" s="8" t="s">
        <v>18</v>
      </c>
      <c r="F383" s="8"/>
      <c r="G383" s="8" t="s">
        <v>18</v>
      </c>
      <c r="H383" s="123" t="s">
        <v>20</v>
      </c>
      <c r="I383" s="8" t="s">
        <v>21</v>
      </c>
      <c r="J383" s="34" t="s">
        <v>21</v>
      </c>
      <c r="K383" s="64"/>
      <c r="O383" s="187"/>
    </row>
    <row r="384" spans="1:15" s="16" customFormat="1" ht="39.75" customHeight="1">
      <c r="A384" s="382" t="s">
        <v>235</v>
      </c>
      <c r="B384" s="417" t="s">
        <v>91</v>
      </c>
      <c r="C384" s="319"/>
      <c r="D384" s="9"/>
      <c r="E384" s="9">
        <f>E372</f>
        <v>13.91</v>
      </c>
      <c r="F384" s="9"/>
      <c r="G384" s="9">
        <f>G372</f>
        <v>14.47</v>
      </c>
      <c r="H384" s="135">
        <v>1.5</v>
      </c>
      <c r="I384" s="6">
        <f>E384*H384</f>
        <v>20.865000000000002</v>
      </c>
      <c r="J384" s="30">
        <f>G384*H384</f>
        <v>21.705000000000002</v>
      </c>
      <c r="K384" s="195">
        <f>J384/I384</f>
        <v>1.0402588066139469</v>
      </c>
      <c r="O384" s="187"/>
    </row>
    <row r="385" spans="1:15" s="16" customFormat="1" ht="39.75" customHeight="1">
      <c r="A385" s="383"/>
      <c r="B385" s="418"/>
      <c r="C385" s="319"/>
      <c r="D385" s="10"/>
      <c r="E385" s="10" t="s">
        <v>18</v>
      </c>
      <c r="F385" s="10"/>
      <c r="G385" s="10" t="s">
        <v>18</v>
      </c>
      <c r="H385" s="126" t="s">
        <v>20</v>
      </c>
      <c r="I385" s="10" t="s">
        <v>21</v>
      </c>
      <c r="J385" s="81" t="s">
        <v>21</v>
      </c>
      <c r="K385" s="64"/>
      <c r="O385" s="187"/>
    </row>
    <row r="386" spans="1:15" s="3" customFormat="1" ht="43.5" customHeight="1">
      <c r="A386" s="104" t="s">
        <v>54</v>
      </c>
      <c r="B386" s="419" t="s">
        <v>347</v>
      </c>
      <c r="C386" s="420"/>
      <c r="D386" s="420"/>
      <c r="E386" s="420"/>
      <c r="F386" s="420"/>
      <c r="G386" s="420"/>
      <c r="H386" s="420"/>
      <c r="I386" s="420"/>
      <c r="J386" s="421"/>
      <c r="K386" s="199"/>
      <c r="O386" s="26"/>
    </row>
    <row r="387" spans="1:15" s="18" customFormat="1" ht="24" customHeight="1">
      <c r="A387" s="378" t="s">
        <v>55</v>
      </c>
      <c r="B387" s="372" t="s">
        <v>99</v>
      </c>
      <c r="C387" s="11" t="str">
        <f>C372</f>
        <v>№18/2</v>
      </c>
      <c r="D387" s="19"/>
      <c r="E387" s="19">
        <v>25.25</v>
      </c>
      <c r="F387" s="19"/>
      <c r="G387" s="19">
        <v>26.26</v>
      </c>
      <c r="H387" s="386" t="s">
        <v>10</v>
      </c>
      <c r="I387" s="19">
        <f>E387</f>
        <v>25.25</v>
      </c>
      <c r="J387" s="36">
        <f>G387</f>
        <v>26.26</v>
      </c>
      <c r="K387" s="195">
        <f>J387/I387</f>
        <v>1.04</v>
      </c>
      <c r="O387" s="188"/>
    </row>
    <row r="388" spans="1:15" s="18" customFormat="1" ht="40.5" customHeight="1">
      <c r="A388" s="378"/>
      <c r="B388" s="377"/>
      <c r="C388" s="293" t="str">
        <f>C373</f>
        <v>от 25.04.2014г.</v>
      </c>
      <c r="D388" s="8"/>
      <c r="E388" s="8" t="s">
        <v>18</v>
      </c>
      <c r="F388" s="8"/>
      <c r="G388" s="8" t="s">
        <v>18</v>
      </c>
      <c r="H388" s="373"/>
      <c r="I388" s="8" t="s">
        <v>18</v>
      </c>
      <c r="J388" s="34" t="s">
        <v>18</v>
      </c>
      <c r="K388" s="64"/>
      <c r="O388" s="188"/>
    </row>
    <row r="389" spans="1:15" s="18" customFormat="1" ht="30.75" customHeight="1">
      <c r="A389" s="378" t="s">
        <v>56</v>
      </c>
      <c r="B389" s="375" t="s">
        <v>86</v>
      </c>
      <c r="C389" s="308"/>
      <c r="D389" s="6"/>
      <c r="E389" s="6">
        <f>E387</f>
        <v>25.25</v>
      </c>
      <c r="F389" s="6"/>
      <c r="G389" s="6">
        <f>G387</f>
        <v>26.26</v>
      </c>
      <c r="H389" s="131">
        <v>7.6</v>
      </c>
      <c r="I389" s="6">
        <f>E389*H389</f>
        <v>191.89999999999998</v>
      </c>
      <c r="J389" s="30">
        <f>G389*H389</f>
        <v>199.576</v>
      </c>
      <c r="K389" s="195">
        <f>J389/I389</f>
        <v>1.04</v>
      </c>
      <c r="O389" s="188"/>
    </row>
    <row r="390" spans="1:15" s="18" customFormat="1" ht="43.5" customHeight="1">
      <c r="A390" s="378"/>
      <c r="B390" s="375"/>
      <c r="C390" s="308"/>
      <c r="D390" s="8"/>
      <c r="E390" s="8" t="s">
        <v>18</v>
      </c>
      <c r="F390" s="8"/>
      <c r="G390" s="8" t="s">
        <v>18</v>
      </c>
      <c r="H390" s="123" t="s">
        <v>20</v>
      </c>
      <c r="I390" s="8" t="s">
        <v>21</v>
      </c>
      <c r="J390" s="34" t="s">
        <v>21</v>
      </c>
      <c r="K390" s="64"/>
      <c r="O390" s="188"/>
    </row>
    <row r="391" spans="1:15" s="18" customFormat="1" ht="24.75" customHeight="1">
      <c r="A391" s="378" t="s">
        <v>57</v>
      </c>
      <c r="B391" s="417" t="s">
        <v>88</v>
      </c>
      <c r="C391" s="267"/>
      <c r="D391" s="6"/>
      <c r="E391" s="6">
        <f>E387</f>
        <v>25.25</v>
      </c>
      <c r="F391" s="6"/>
      <c r="G391" s="6">
        <f>G387</f>
        <v>26.26</v>
      </c>
      <c r="H391" s="131">
        <v>3.96</v>
      </c>
      <c r="I391" s="6">
        <f>E391*H391</f>
        <v>99.99</v>
      </c>
      <c r="J391" s="30">
        <f>G391*H391</f>
        <v>103.98960000000001</v>
      </c>
      <c r="K391" s="195">
        <f>J391/I391</f>
        <v>1.0400000000000003</v>
      </c>
      <c r="O391" s="188"/>
    </row>
    <row r="392" spans="1:11" ht="32.25" customHeight="1">
      <c r="A392" s="378"/>
      <c r="B392" s="422"/>
      <c r="C392" s="320"/>
      <c r="D392" s="7"/>
      <c r="E392" s="7" t="s">
        <v>18</v>
      </c>
      <c r="F392" s="7"/>
      <c r="G392" s="7" t="s">
        <v>18</v>
      </c>
      <c r="H392" s="123" t="s">
        <v>20</v>
      </c>
      <c r="I392" s="8" t="s">
        <v>21</v>
      </c>
      <c r="J392" s="34" t="s">
        <v>21</v>
      </c>
      <c r="K392" s="64"/>
    </row>
    <row r="393" spans="1:11" ht="27" customHeight="1">
      <c r="A393" s="382" t="s">
        <v>58</v>
      </c>
      <c r="B393" s="417" t="s">
        <v>92</v>
      </c>
      <c r="C393" s="328"/>
      <c r="D393" s="9"/>
      <c r="E393" s="9">
        <f>E387</f>
        <v>25.25</v>
      </c>
      <c r="F393" s="9"/>
      <c r="G393" s="9">
        <f>G387</f>
        <v>26.26</v>
      </c>
      <c r="H393" s="135">
        <v>3.19</v>
      </c>
      <c r="I393" s="6">
        <f>E393*H393</f>
        <v>80.5475</v>
      </c>
      <c r="J393" s="30">
        <f>G393*H393</f>
        <v>83.7694</v>
      </c>
      <c r="K393" s="195">
        <f>J393/I393</f>
        <v>1.04</v>
      </c>
    </row>
    <row r="394" spans="1:11" ht="31.5" customHeight="1">
      <c r="A394" s="383"/>
      <c r="B394" s="418"/>
      <c r="C394" s="326"/>
      <c r="D394" s="10"/>
      <c r="E394" s="10" t="s">
        <v>18</v>
      </c>
      <c r="F394" s="10"/>
      <c r="G394" s="10" t="s">
        <v>18</v>
      </c>
      <c r="H394" s="126" t="s">
        <v>20</v>
      </c>
      <c r="I394" s="10" t="s">
        <v>21</v>
      </c>
      <c r="J394" s="81" t="s">
        <v>21</v>
      </c>
      <c r="K394" s="64"/>
    </row>
    <row r="395" spans="1:15" s="3" customFormat="1" ht="18.75" customHeight="1" hidden="1">
      <c r="A395" s="104"/>
      <c r="B395" s="491"/>
      <c r="C395" s="492"/>
      <c r="D395" s="492"/>
      <c r="E395" s="492"/>
      <c r="F395" s="492"/>
      <c r="G395" s="492"/>
      <c r="H395" s="492"/>
      <c r="I395" s="492"/>
      <c r="J395" s="493"/>
      <c r="K395" s="66"/>
      <c r="O395" s="26"/>
    </row>
    <row r="396" spans="1:15" s="18" customFormat="1" ht="56.25" customHeight="1" hidden="1">
      <c r="A396" s="378" t="s">
        <v>61</v>
      </c>
      <c r="B396" s="494" t="s">
        <v>83</v>
      </c>
      <c r="C396" s="329"/>
      <c r="D396" s="6">
        <v>7.74</v>
      </c>
      <c r="E396" s="6">
        <f>D396*1.18</f>
        <v>9.1332</v>
      </c>
      <c r="F396" s="6">
        <v>7.74</v>
      </c>
      <c r="G396" s="6">
        <f>F396*1.18</f>
        <v>9.1332</v>
      </c>
      <c r="H396" s="373" t="s">
        <v>10</v>
      </c>
      <c r="I396" s="6">
        <f>E396</f>
        <v>9.1332</v>
      </c>
      <c r="J396" s="30" t="str">
        <f>H396</f>
        <v>по приборам учета</v>
      </c>
      <c r="K396" s="66"/>
      <c r="O396" s="188"/>
    </row>
    <row r="397" spans="1:15" s="18" customFormat="1" ht="18.75" customHeight="1" hidden="1">
      <c r="A397" s="378"/>
      <c r="B397" s="495"/>
      <c r="C397" s="302"/>
      <c r="D397" s="7" t="s">
        <v>18</v>
      </c>
      <c r="E397" s="7" t="s">
        <v>18</v>
      </c>
      <c r="F397" s="7" t="s">
        <v>18</v>
      </c>
      <c r="G397" s="7" t="s">
        <v>18</v>
      </c>
      <c r="H397" s="373"/>
      <c r="I397" s="7" t="s">
        <v>18</v>
      </c>
      <c r="J397" s="33" t="s">
        <v>18</v>
      </c>
      <c r="K397" s="66"/>
      <c r="O397" s="188"/>
    </row>
    <row r="398" spans="1:11" ht="18.75" customHeight="1" hidden="1">
      <c r="A398" s="378"/>
      <c r="B398" s="375"/>
      <c r="C398" s="266"/>
      <c r="D398" s="6"/>
      <c r="E398" s="6"/>
      <c r="F398" s="6"/>
      <c r="G398" s="6"/>
      <c r="H398" s="131"/>
      <c r="I398" s="6"/>
      <c r="J398" s="30"/>
      <c r="K398" s="66"/>
    </row>
    <row r="399" spans="1:11" ht="18.75" customHeight="1" hidden="1">
      <c r="A399" s="378"/>
      <c r="B399" s="375"/>
      <c r="C399" s="302"/>
      <c r="D399" s="8"/>
      <c r="E399" s="8"/>
      <c r="F399" s="8"/>
      <c r="G399" s="8"/>
      <c r="H399" s="123"/>
      <c r="I399" s="8"/>
      <c r="J399" s="34"/>
      <c r="K399" s="66"/>
    </row>
    <row r="400" spans="1:11" ht="18.75" customHeight="1" hidden="1">
      <c r="A400" s="378"/>
      <c r="B400" s="371"/>
      <c r="C400" s="266"/>
      <c r="D400" s="6"/>
      <c r="E400" s="6"/>
      <c r="F400" s="6"/>
      <c r="G400" s="6"/>
      <c r="H400" s="131"/>
      <c r="I400" s="6"/>
      <c r="J400" s="30"/>
      <c r="K400" s="66"/>
    </row>
    <row r="401" spans="1:11" ht="18.75" customHeight="1" hidden="1">
      <c r="A401" s="378"/>
      <c r="B401" s="377"/>
      <c r="C401" s="302"/>
      <c r="D401" s="7"/>
      <c r="E401" s="7"/>
      <c r="F401" s="7"/>
      <c r="G401" s="7"/>
      <c r="H401" s="123"/>
      <c r="I401" s="8"/>
      <c r="J401" s="34"/>
      <c r="K401" s="66"/>
    </row>
    <row r="402" spans="1:11" ht="18.75" customHeight="1" hidden="1">
      <c r="A402" s="382"/>
      <c r="B402" s="371"/>
      <c r="C402" s="266"/>
      <c r="D402" s="6"/>
      <c r="E402" s="6"/>
      <c r="F402" s="6"/>
      <c r="G402" s="6"/>
      <c r="H402" s="131"/>
      <c r="I402" s="6"/>
      <c r="J402" s="30"/>
      <c r="K402" s="66"/>
    </row>
    <row r="403" spans="1:11" ht="18.75" customHeight="1" hidden="1">
      <c r="A403" s="383"/>
      <c r="B403" s="377"/>
      <c r="C403" s="302"/>
      <c r="D403" s="7"/>
      <c r="E403" s="7"/>
      <c r="F403" s="7"/>
      <c r="G403" s="7"/>
      <c r="H403" s="123"/>
      <c r="I403" s="8"/>
      <c r="J403" s="34"/>
      <c r="K403" s="66"/>
    </row>
    <row r="404" spans="1:11" ht="18.75" customHeight="1" hidden="1">
      <c r="A404" s="378"/>
      <c r="B404" s="417"/>
      <c r="C404" s="267"/>
      <c r="D404" s="9"/>
      <c r="E404" s="9"/>
      <c r="F404" s="9"/>
      <c r="G404" s="9"/>
      <c r="H404" s="135"/>
      <c r="I404" s="6"/>
      <c r="J404" s="30"/>
      <c r="K404" s="66"/>
    </row>
    <row r="405" spans="1:11" ht="18.75" customHeight="1" hidden="1">
      <c r="A405" s="378"/>
      <c r="B405" s="422"/>
      <c r="C405" s="320"/>
      <c r="D405" s="8"/>
      <c r="E405" s="8"/>
      <c r="F405" s="8"/>
      <c r="G405" s="8"/>
      <c r="H405" s="123"/>
      <c r="I405" s="8"/>
      <c r="J405" s="34"/>
      <c r="K405" s="66"/>
    </row>
    <row r="406" spans="1:11" ht="18.75" customHeight="1" hidden="1">
      <c r="A406" s="382"/>
      <c r="B406" s="417"/>
      <c r="C406" s="267"/>
      <c r="D406" s="9"/>
      <c r="E406" s="9"/>
      <c r="F406" s="9"/>
      <c r="G406" s="9"/>
      <c r="H406" s="135"/>
      <c r="I406" s="6"/>
      <c r="J406" s="30"/>
      <c r="K406" s="66"/>
    </row>
    <row r="407" spans="1:11" ht="18.75" customHeight="1" hidden="1">
      <c r="A407" s="383"/>
      <c r="B407" s="422"/>
      <c r="C407" s="320"/>
      <c r="D407" s="8"/>
      <c r="E407" s="8"/>
      <c r="F407" s="8"/>
      <c r="G407" s="8"/>
      <c r="H407" s="123"/>
      <c r="I407" s="8"/>
      <c r="J407" s="34"/>
      <c r="K407" s="66"/>
    </row>
    <row r="408" spans="1:11" ht="18.75" customHeight="1" hidden="1">
      <c r="A408" s="382"/>
      <c r="B408" s="417"/>
      <c r="C408" s="267"/>
      <c r="D408" s="9"/>
      <c r="E408" s="9"/>
      <c r="F408" s="9"/>
      <c r="G408" s="9"/>
      <c r="H408" s="135"/>
      <c r="I408" s="6"/>
      <c r="J408" s="30"/>
      <c r="K408" s="66"/>
    </row>
    <row r="409" spans="1:11" ht="18.75" customHeight="1" hidden="1">
      <c r="A409" s="383"/>
      <c r="B409" s="418"/>
      <c r="C409" s="319"/>
      <c r="D409" s="10"/>
      <c r="E409" s="10"/>
      <c r="F409" s="10"/>
      <c r="G409" s="10"/>
      <c r="H409" s="126"/>
      <c r="I409" s="10"/>
      <c r="J409" s="81"/>
      <c r="K409" s="66"/>
    </row>
    <row r="410" spans="1:15" s="3" customFormat="1" ht="36.75" customHeight="1">
      <c r="A410" s="104" t="s">
        <v>59</v>
      </c>
      <c r="B410" s="419" t="s">
        <v>174</v>
      </c>
      <c r="C410" s="420"/>
      <c r="D410" s="420"/>
      <c r="E410" s="420"/>
      <c r="F410" s="420"/>
      <c r="G410" s="420"/>
      <c r="H410" s="420"/>
      <c r="I410" s="420"/>
      <c r="J410" s="421"/>
      <c r="K410" s="199"/>
      <c r="O410" s="26"/>
    </row>
    <row r="411" spans="1:15" s="18" customFormat="1" ht="26.25" customHeight="1">
      <c r="A411" s="378" t="s">
        <v>60</v>
      </c>
      <c r="B411" s="385" t="s">
        <v>75</v>
      </c>
      <c r="C411" s="11" t="s">
        <v>320</v>
      </c>
      <c r="D411" s="19">
        <f>E411/1.18</f>
        <v>11.830508474576273</v>
      </c>
      <c r="E411" s="19">
        <v>13.96</v>
      </c>
      <c r="F411" s="19">
        <f>G411/1.18</f>
        <v>12.296610169491526</v>
      </c>
      <c r="G411" s="19">
        <v>14.51</v>
      </c>
      <c r="H411" s="386" t="s">
        <v>10</v>
      </c>
      <c r="I411" s="19">
        <f>E411</f>
        <v>13.96</v>
      </c>
      <c r="J411" s="36">
        <f>G411</f>
        <v>14.51</v>
      </c>
      <c r="K411" s="195">
        <f>J411/I411</f>
        <v>1.0393982808022921</v>
      </c>
      <c r="O411" s="188"/>
    </row>
    <row r="412" spans="1:15" s="18" customFormat="1" ht="32.25" customHeight="1">
      <c r="A412" s="378"/>
      <c r="B412" s="375"/>
      <c r="C412" s="293" t="s">
        <v>307</v>
      </c>
      <c r="D412" s="7" t="s">
        <v>18</v>
      </c>
      <c r="E412" s="7" t="s">
        <v>18</v>
      </c>
      <c r="F412" s="7" t="s">
        <v>18</v>
      </c>
      <c r="G412" s="7" t="s">
        <v>18</v>
      </c>
      <c r="H412" s="373"/>
      <c r="I412" s="7" t="s">
        <v>18</v>
      </c>
      <c r="J412" s="33" t="s">
        <v>18</v>
      </c>
      <c r="K412" s="64"/>
      <c r="O412" s="188"/>
    </row>
    <row r="413" spans="1:15" s="18" customFormat="1" ht="30" customHeight="1">
      <c r="A413" s="378" t="s">
        <v>61</v>
      </c>
      <c r="B413" s="375" t="s">
        <v>84</v>
      </c>
      <c r="C413" s="308"/>
      <c r="D413" s="6">
        <f>D411</f>
        <v>11.830508474576273</v>
      </c>
      <c r="E413" s="6">
        <f>E411</f>
        <v>13.96</v>
      </c>
      <c r="F413" s="6">
        <f>F411</f>
        <v>12.296610169491526</v>
      </c>
      <c r="G413" s="6">
        <f>G411</f>
        <v>14.51</v>
      </c>
      <c r="H413" s="131">
        <v>7.6</v>
      </c>
      <c r="I413" s="6">
        <f>E413*H413</f>
        <v>106.096</v>
      </c>
      <c r="J413" s="30">
        <f>G413*H413</f>
        <v>110.276</v>
      </c>
      <c r="K413" s="195">
        <f>J413/I413</f>
        <v>1.0393982808022921</v>
      </c>
      <c r="O413" s="188"/>
    </row>
    <row r="414" spans="1:15" s="18" customFormat="1" ht="44.25" customHeight="1">
      <c r="A414" s="378"/>
      <c r="B414" s="375"/>
      <c r="C414" s="308"/>
      <c r="D414" s="8" t="s">
        <v>18</v>
      </c>
      <c r="E414" s="8" t="s">
        <v>18</v>
      </c>
      <c r="F414" s="8" t="s">
        <v>18</v>
      </c>
      <c r="G414" s="8" t="s">
        <v>18</v>
      </c>
      <c r="H414" s="123" t="s">
        <v>20</v>
      </c>
      <c r="I414" s="8" t="s">
        <v>21</v>
      </c>
      <c r="J414" s="34" t="s">
        <v>21</v>
      </c>
      <c r="K414" s="64"/>
      <c r="O414" s="188"/>
    </row>
    <row r="415" spans="1:15" s="18" customFormat="1" ht="23.25" customHeight="1">
      <c r="A415" s="378"/>
      <c r="B415" s="371" t="s">
        <v>13</v>
      </c>
      <c r="C415" s="308"/>
      <c r="D415" s="6">
        <f>D413</f>
        <v>11.830508474576273</v>
      </c>
      <c r="E415" s="6">
        <f>E411</f>
        <v>13.96</v>
      </c>
      <c r="F415" s="6">
        <f>F413</f>
        <v>12.296610169491526</v>
      </c>
      <c r="G415" s="6">
        <f>G411</f>
        <v>14.51</v>
      </c>
      <c r="H415" s="131">
        <v>3.19</v>
      </c>
      <c r="I415" s="6">
        <f>E415*H415</f>
        <v>44.5324</v>
      </c>
      <c r="J415" s="30">
        <f>G415*H415</f>
        <v>46.286899999999996</v>
      </c>
      <c r="K415" s="195">
        <f>J415/I415</f>
        <v>1.0393982808022921</v>
      </c>
      <c r="O415" s="188"/>
    </row>
    <row r="416" spans="1:15" s="18" customFormat="1" ht="19.5" customHeight="1">
      <c r="A416" s="378"/>
      <c r="B416" s="377"/>
      <c r="C416" s="308"/>
      <c r="D416" s="7" t="s">
        <v>18</v>
      </c>
      <c r="E416" s="7" t="s">
        <v>18</v>
      </c>
      <c r="F416" s="7" t="s">
        <v>18</v>
      </c>
      <c r="G416" s="7" t="s">
        <v>18</v>
      </c>
      <c r="H416" s="123" t="s">
        <v>20</v>
      </c>
      <c r="I416" s="8" t="s">
        <v>21</v>
      </c>
      <c r="J416" s="34" t="s">
        <v>21</v>
      </c>
      <c r="K416" s="64"/>
      <c r="O416" s="188"/>
    </row>
    <row r="417" spans="1:11" ht="22.5" customHeight="1">
      <c r="A417" s="378"/>
      <c r="B417" s="371" t="s">
        <v>74</v>
      </c>
      <c r="C417" s="308"/>
      <c r="D417" s="6">
        <f>D411</f>
        <v>11.830508474576273</v>
      </c>
      <c r="E417" s="6">
        <f>E411</f>
        <v>13.96</v>
      </c>
      <c r="F417" s="6">
        <f>F411</f>
        <v>12.296610169491526</v>
      </c>
      <c r="G417" s="6">
        <f>G411</f>
        <v>14.51</v>
      </c>
      <c r="H417" s="131">
        <v>4.41</v>
      </c>
      <c r="I417" s="6">
        <f>E417*H417</f>
        <v>61.56360000000001</v>
      </c>
      <c r="J417" s="30">
        <f>G417*H417</f>
        <v>63.9891</v>
      </c>
      <c r="K417" s="195">
        <f>J417/I417</f>
        <v>1.0393982808022921</v>
      </c>
    </row>
    <row r="418" spans="1:11" ht="18.75" customHeight="1">
      <c r="A418" s="378"/>
      <c r="B418" s="377"/>
      <c r="C418" s="308"/>
      <c r="D418" s="7" t="s">
        <v>18</v>
      </c>
      <c r="E418" s="7" t="s">
        <v>18</v>
      </c>
      <c r="F418" s="7" t="s">
        <v>18</v>
      </c>
      <c r="G418" s="7" t="s">
        <v>18</v>
      </c>
      <c r="H418" s="123" t="s">
        <v>20</v>
      </c>
      <c r="I418" s="8" t="s">
        <v>21</v>
      </c>
      <c r="J418" s="34" t="s">
        <v>21</v>
      </c>
      <c r="K418" s="64"/>
    </row>
    <row r="419" spans="1:15" s="18" customFormat="1" ht="32.25" customHeight="1">
      <c r="A419" s="378" t="s">
        <v>62</v>
      </c>
      <c r="B419" s="417" t="s">
        <v>103</v>
      </c>
      <c r="C419" s="319"/>
      <c r="D419" s="9">
        <f>D411</f>
        <v>11.830508474576273</v>
      </c>
      <c r="E419" s="9">
        <f>E411</f>
        <v>13.96</v>
      </c>
      <c r="F419" s="9">
        <f>F411</f>
        <v>12.296610169491526</v>
      </c>
      <c r="G419" s="9">
        <f>G411</f>
        <v>14.51</v>
      </c>
      <c r="H419" s="135">
        <v>3.96</v>
      </c>
      <c r="I419" s="6">
        <f>E419*H419</f>
        <v>55.281600000000005</v>
      </c>
      <c r="J419" s="30">
        <f>G419*H419</f>
        <v>57.4596</v>
      </c>
      <c r="K419" s="195">
        <f>J419/I419</f>
        <v>1.0393982808022921</v>
      </c>
      <c r="O419" s="188"/>
    </row>
    <row r="420" spans="1:15" s="18" customFormat="1" ht="48" customHeight="1">
      <c r="A420" s="378"/>
      <c r="B420" s="422"/>
      <c r="C420" s="319"/>
      <c r="D420" s="8" t="s">
        <v>18</v>
      </c>
      <c r="E420" s="8" t="s">
        <v>18</v>
      </c>
      <c r="F420" s="8" t="s">
        <v>18</v>
      </c>
      <c r="G420" s="8" t="s">
        <v>18</v>
      </c>
      <c r="H420" s="123" t="s">
        <v>20</v>
      </c>
      <c r="I420" s="8" t="s">
        <v>21</v>
      </c>
      <c r="J420" s="34" t="s">
        <v>21</v>
      </c>
      <c r="K420" s="64"/>
      <c r="O420" s="188"/>
    </row>
    <row r="421" spans="1:15" s="18" customFormat="1" ht="30.75" customHeight="1">
      <c r="A421" s="382" t="s">
        <v>63</v>
      </c>
      <c r="B421" s="417" t="s">
        <v>90</v>
      </c>
      <c r="C421" s="319"/>
      <c r="D421" s="9">
        <f>D419</f>
        <v>11.830508474576273</v>
      </c>
      <c r="E421" s="9">
        <f>E411</f>
        <v>13.96</v>
      </c>
      <c r="F421" s="9">
        <f>F419</f>
        <v>12.296610169491526</v>
      </c>
      <c r="G421" s="9">
        <f>G411</f>
        <v>14.51</v>
      </c>
      <c r="H421" s="135">
        <v>3.19</v>
      </c>
      <c r="I421" s="6">
        <f>E421*H421</f>
        <v>44.5324</v>
      </c>
      <c r="J421" s="30">
        <f>G421*H421</f>
        <v>46.286899999999996</v>
      </c>
      <c r="K421" s="195">
        <f>J421/I421</f>
        <v>1.0393982808022921</v>
      </c>
      <c r="O421" s="188"/>
    </row>
    <row r="422" spans="1:15" s="18" customFormat="1" ht="61.5" customHeight="1">
      <c r="A422" s="383"/>
      <c r="B422" s="422"/>
      <c r="C422" s="319"/>
      <c r="D422" s="8" t="s">
        <v>18</v>
      </c>
      <c r="E422" s="8" t="s">
        <v>18</v>
      </c>
      <c r="F422" s="8" t="s">
        <v>18</v>
      </c>
      <c r="G422" s="8" t="s">
        <v>18</v>
      </c>
      <c r="H422" s="123" t="s">
        <v>20</v>
      </c>
      <c r="I422" s="8" t="s">
        <v>21</v>
      </c>
      <c r="J422" s="34" t="s">
        <v>21</v>
      </c>
      <c r="K422" s="64"/>
      <c r="O422" s="188"/>
    </row>
    <row r="423" spans="1:15" s="18" customFormat="1" ht="30.75" customHeight="1">
      <c r="A423" s="382" t="s">
        <v>100</v>
      </c>
      <c r="B423" s="417" t="s">
        <v>91</v>
      </c>
      <c r="C423" s="319"/>
      <c r="D423" s="9">
        <f>D411</f>
        <v>11.830508474576273</v>
      </c>
      <c r="E423" s="9">
        <f>E411</f>
        <v>13.96</v>
      </c>
      <c r="F423" s="9">
        <f>F411</f>
        <v>12.296610169491526</v>
      </c>
      <c r="G423" s="9">
        <f>G411</f>
        <v>14.51</v>
      </c>
      <c r="H423" s="135">
        <v>1.5</v>
      </c>
      <c r="I423" s="6">
        <f>E423*H423</f>
        <v>20.94</v>
      </c>
      <c r="J423" s="30">
        <f>G423*H423</f>
        <v>21.765</v>
      </c>
      <c r="K423" s="195">
        <f>J423/I423</f>
        <v>1.0393982808022921</v>
      </c>
      <c r="O423" s="188"/>
    </row>
    <row r="424" spans="1:15" s="18" customFormat="1" ht="65.25" customHeight="1">
      <c r="A424" s="383"/>
      <c r="B424" s="418"/>
      <c r="C424" s="319"/>
      <c r="D424" s="10" t="s">
        <v>18</v>
      </c>
      <c r="E424" s="10" t="s">
        <v>18</v>
      </c>
      <c r="F424" s="10" t="s">
        <v>18</v>
      </c>
      <c r="G424" s="10" t="s">
        <v>18</v>
      </c>
      <c r="H424" s="126" t="s">
        <v>20</v>
      </c>
      <c r="I424" s="10" t="s">
        <v>21</v>
      </c>
      <c r="J424" s="81" t="s">
        <v>21</v>
      </c>
      <c r="K424" s="64"/>
      <c r="O424" s="188"/>
    </row>
    <row r="425" spans="1:15" s="3" customFormat="1" ht="36.75" customHeight="1">
      <c r="A425" s="104" t="s">
        <v>64</v>
      </c>
      <c r="B425" s="419" t="s">
        <v>173</v>
      </c>
      <c r="C425" s="420"/>
      <c r="D425" s="502"/>
      <c r="E425" s="502"/>
      <c r="F425" s="502"/>
      <c r="G425" s="502"/>
      <c r="H425" s="502"/>
      <c r="I425" s="502"/>
      <c r="J425" s="421"/>
      <c r="K425" s="199"/>
      <c r="O425" s="26"/>
    </row>
    <row r="426" spans="1:15" s="18" customFormat="1" ht="33.75" customHeight="1">
      <c r="A426" s="378" t="s">
        <v>65</v>
      </c>
      <c r="B426" s="372" t="s">
        <v>359</v>
      </c>
      <c r="C426" s="11" t="str">
        <f>C411</f>
        <v>№ 58/104</v>
      </c>
      <c r="D426" s="19">
        <f>E426/1.18</f>
        <v>20.177966101694917</v>
      </c>
      <c r="E426" s="19">
        <v>23.81</v>
      </c>
      <c r="F426" s="19">
        <f>G426/1.18</f>
        <v>20.991525423728813</v>
      </c>
      <c r="G426" s="19">
        <v>24.77</v>
      </c>
      <c r="H426" s="386" t="s">
        <v>10</v>
      </c>
      <c r="I426" s="19">
        <f>E426</f>
        <v>23.81</v>
      </c>
      <c r="J426" s="36">
        <f>G426</f>
        <v>24.77</v>
      </c>
      <c r="K426" s="195">
        <f>J426/I426</f>
        <v>1.0403191936161278</v>
      </c>
      <c r="O426" s="188"/>
    </row>
    <row r="427" spans="1:15" s="18" customFormat="1" ht="61.5" customHeight="1">
      <c r="A427" s="378"/>
      <c r="B427" s="377"/>
      <c r="C427" s="293" t="str">
        <f>C412</f>
        <v>от 19.12.2013г.</v>
      </c>
      <c r="D427" s="7" t="s">
        <v>18</v>
      </c>
      <c r="E427" s="7" t="s">
        <v>18</v>
      </c>
      <c r="F427" s="7" t="s">
        <v>18</v>
      </c>
      <c r="G427" s="7" t="s">
        <v>18</v>
      </c>
      <c r="H427" s="373"/>
      <c r="I427" s="7" t="s">
        <v>18</v>
      </c>
      <c r="J427" s="33" t="s">
        <v>18</v>
      </c>
      <c r="K427" s="64"/>
      <c r="O427" s="188"/>
    </row>
    <row r="428" spans="1:15" s="18" customFormat="1" ht="27" customHeight="1">
      <c r="A428" s="378" t="s">
        <v>66</v>
      </c>
      <c r="B428" s="375" t="s">
        <v>86</v>
      </c>
      <c r="C428" s="308"/>
      <c r="D428" s="6">
        <f>D426</f>
        <v>20.177966101694917</v>
      </c>
      <c r="E428" s="6">
        <f>E426</f>
        <v>23.81</v>
      </c>
      <c r="F428" s="6">
        <f>F426</f>
        <v>20.991525423728813</v>
      </c>
      <c r="G428" s="6">
        <f>G426</f>
        <v>24.77</v>
      </c>
      <c r="H428" s="131">
        <v>7.6</v>
      </c>
      <c r="I428" s="6">
        <f>E428*H428</f>
        <v>180.956</v>
      </c>
      <c r="J428" s="30">
        <f>G428*H428</f>
        <v>188.25199999999998</v>
      </c>
      <c r="K428" s="195">
        <f>J428/I428</f>
        <v>1.0403191936161276</v>
      </c>
      <c r="O428" s="188"/>
    </row>
    <row r="429" spans="1:15" s="18" customFormat="1" ht="58.5" customHeight="1">
      <c r="A429" s="378"/>
      <c r="B429" s="375"/>
      <c r="C429" s="308"/>
      <c r="D429" s="8" t="s">
        <v>18</v>
      </c>
      <c r="E429" s="8" t="s">
        <v>18</v>
      </c>
      <c r="F429" s="8" t="s">
        <v>18</v>
      </c>
      <c r="G429" s="8" t="s">
        <v>18</v>
      </c>
      <c r="H429" s="123" t="s">
        <v>20</v>
      </c>
      <c r="I429" s="8" t="s">
        <v>21</v>
      </c>
      <c r="J429" s="34" t="s">
        <v>21</v>
      </c>
      <c r="K429" s="64"/>
      <c r="O429" s="188"/>
    </row>
    <row r="430" spans="1:15" s="18" customFormat="1" ht="22.5" customHeight="1">
      <c r="A430" s="378" t="s">
        <v>182</v>
      </c>
      <c r="B430" s="417" t="s">
        <v>88</v>
      </c>
      <c r="C430" s="319"/>
      <c r="D430" s="6">
        <f>D426</f>
        <v>20.177966101694917</v>
      </c>
      <c r="E430" s="6">
        <f>E426</f>
        <v>23.81</v>
      </c>
      <c r="F430" s="6">
        <f>F426</f>
        <v>20.991525423728813</v>
      </c>
      <c r="G430" s="6">
        <f>G426</f>
        <v>24.77</v>
      </c>
      <c r="H430" s="131">
        <v>3.96</v>
      </c>
      <c r="I430" s="6">
        <f>E430*H430</f>
        <v>94.2876</v>
      </c>
      <c r="J430" s="30">
        <f>G430*H430</f>
        <v>98.08919999999999</v>
      </c>
      <c r="K430" s="195">
        <f>J430/I430</f>
        <v>1.0403191936161276</v>
      </c>
      <c r="O430" s="188"/>
    </row>
    <row r="431" spans="1:15" s="18" customFormat="1" ht="40.5" customHeight="1">
      <c r="A431" s="378"/>
      <c r="B431" s="422"/>
      <c r="C431" s="320"/>
      <c r="D431" s="7" t="s">
        <v>18</v>
      </c>
      <c r="E431" s="7" t="s">
        <v>18</v>
      </c>
      <c r="F431" s="7" t="s">
        <v>18</v>
      </c>
      <c r="G431" s="7" t="s">
        <v>18</v>
      </c>
      <c r="H431" s="122" t="s">
        <v>20</v>
      </c>
      <c r="I431" s="7" t="s">
        <v>21</v>
      </c>
      <c r="J431" s="33" t="s">
        <v>21</v>
      </c>
      <c r="K431" s="64"/>
      <c r="O431" s="188"/>
    </row>
    <row r="432" spans="1:15" s="18" customFormat="1" ht="27" customHeight="1">
      <c r="A432" s="382" t="s">
        <v>183</v>
      </c>
      <c r="B432" s="417" t="s">
        <v>92</v>
      </c>
      <c r="C432" s="328"/>
      <c r="D432" s="9">
        <f>D426</f>
        <v>20.177966101694917</v>
      </c>
      <c r="E432" s="9">
        <f>E426</f>
        <v>23.81</v>
      </c>
      <c r="F432" s="9">
        <f>F426</f>
        <v>20.991525423728813</v>
      </c>
      <c r="G432" s="9">
        <f>G426</f>
        <v>24.77</v>
      </c>
      <c r="H432" s="135">
        <v>3.19</v>
      </c>
      <c r="I432" s="6">
        <f>E432*H432</f>
        <v>75.95389999999999</v>
      </c>
      <c r="J432" s="30">
        <f>G432*H432</f>
        <v>79.0163</v>
      </c>
      <c r="K432" s="195">
        <f>J432/I432</f>
        <v>1.0403191936161278</v>
      </c>
      <c r="O432" s="188"/>
    </row>
    <row r="433" spans="1:15" s="18" customFormat="1" ht="40.5" customHeight="1">
      <c r="A433" s="383"/>
      <c r="B433" s="418"/>
      <c r="C433" s="326"/>
      <c r="D433" s="10" t="s">
        <v>18</v>
      </c>
      <c r="E433" s="10" t="s">
        <v>18</v>
      </c>
      <c r="F433" s="10" t="s">
        <v>18</v>
      </c>
      <c r="G433" s="10" t="s">
        <v>18</v>
      </c>
      <c r="H433" s="126" t="s">
        <v>20</v>
      </c>
      <c r="I433" s="10" t="s">
        <v>21</v>
      </c>
      <c r="J433" s="81" t="s">
        <v>21</v>
      </c>
      <c r="K433" s="64"/>
      <c r="O433" s="188"/>
    </row>
    <row r="434" spans="1:15" s="3" customFormat="1" ht="45.75" customHeight="1">
      <c r="A434" s="95" t="s">
        <v>67</v>
      </c>
      <c r="B434" s="379" t="s">
        <v>152</v>
      </c>
      <c r="C434" s="380"/>
      <c r="D434" s="416"/>
      <c r="E434" s="416"/>
      <c r="F434" s="416"/>
      <c r="G434" s="416"/>
      <c r="H434" s="416"/>
      <c r="I434" s="416"/>
      <c r="J434" s="381"/>
      <c r="K434" s="199"/>
      <c r="O434" s="26"/>
    </row>
    <row r="435" spans="1:15" s="18" customFormat="1" ht="27" customHeight="1">
      <c r="A435" s="378" t="s">
        <v>68</v>
      </c>
      <c r="B435" s="375" t="s">
        <v>75</v>
      </c>
      <c r="C435" s="11" t="s">
        <v>363</v>
      </c>
      <c r="D435" s="19">
        <f>E435/1.18</f>
        <v>12</v>
      </c>
      <c r="E435" s="19">
        <v>14.16</v>
      </c>
      <c r="F435" s="19">
        <f>G435/1.18</f>
        <v>12.516949152542374</v>
      </c>
      <c r="G435" s="19">
        <v>14.77</v>
      </c>
      <c r="H435" s="386" t="s">
        <v>10</v>
      </c>
      <c r="I435" s="19">
        <f>E435</f>
        <v>14.16</v>
      </c>
      <c r="J435" s="36">
        <f>G435</f>
        <v>14.77</v>
      </c>
      <c r="K435" s="195">
        <f>J435/I435</f>
        <v>1.0430790960451977</v>
      </c>
      <c r="O435" s="188"/>
    </row>
    <row r="436" spans="1:15" s="18" customFormat="1" ht="32.25" customHeight="1">
      <c r="A436" s="378"/>
      <c r="B436" s="375"/>
      <c r="C436" s="293" t="s">
        <v>316</v>
      </c>
      <c r="D436" s="7" t="s">
        <v>18</v>
      </c>
      <c r="E436" s="7" t="s">
        <v>18</v>
      </c>
      <c r="F436" s="7" t="s">
        <v>18</v>
      </c>
      <c r="G436" s="7" t="s">
        <v>18</v>
      </c>
      <c r="H436" s="373"/>
      <c r="I436" s="7" t="s">
        <v>18</v>
      </c>
      <c r="J436" s="33" t="s">
        <v>18</v>
      </c>
      <c r="K436" s="64"/>
      <c r="O436" s="188"/>
    </row>
    <row r="437" spans="1:15" s="18" customFormat="1" ht="33" customHeight="1">
      <c r="A437" s="378" t="s">
        <v>69</v>
      </c>
      <c r="B437" s="375" t="s">
        <v>84</v>
      </c>
      <c r="C437" s="308"/>
      <c r="D437" s="6">
        <f>D435</f>
        <v>12</v>
      </c>
      <c r="E437" s="6">
        <f>E435</f>
        <v>14.16</v>
      </c>
      <c r="F437" s="6">
        <f>F435</f>
        <v>12.516949152542374</v>
      </c>
      <c r="G437" s="6">
        <f>G435</f>
        <v>14.77</v>
      </c>
      <c r="H437" s="131">
        <v>7.6</v>
      </c>
      <c r="I437" s="6">
        <f>E437*H437</f>
        <v>107.616</v>
      </c>
      <c r="J437" s="30">
        <f>G437*H437</f>
        <v>112.252</v>
      </c>
      <c r="K437" s="195">
        <f>J437/I437</f>
        <v>1.0430790960451977</v>
      </c>
      <c r="O437" s="188"/>
    </row>
    <row r="438" spans="1:15" s="18" customFormat="1" ht="42" customHeight="1">
      <c r="A438" s="378"/>
      <c r="B438" s="375"/>
      <c r="C438" s="308"/>
      <c r="D438" s="8" t="s">
        <v>18</v>
      </c>
      <c r="E438" s="8" t="s">
        <v>18</v>
      </c>
      <c r="F438" s="8" t="s">
        <v>18</v>
      </c>
      <c r="G438" s="8" t="s">
        <v>18</v>
      </c>
      <c r="H438" s="123" t="s">
        <v>20</v>
      </c>
      <c r="I438" s="8" t="s">
        <v>21</v>
      </c>
      <c r="J438" s="34" t="s">
        <v>21</v>
      </c>
      <c r="K438" s="64"/>
      <c r="O438" s="188"/>
    </row>
    <row r="439" spans="1:15" s="18" customFormat="1" ht="21.75" customHeight="1">
      <c r="A439" s="378"/>
      <c r="B439" s="371" t="s">
        <v>13</v>
      </c>
      <c r="C439" s="308"/>
      <c r="D439" s="6">
        <f>D437</f>
        <v>12</v>
      </c>
      <c r="E439" s="6">
        <f>E435</f>
        <v>14.16</v>
      </c>
      <c r="F439" s="6">
        <f>F437</f>
        <v>12.516949152542374</v>
      </c>
      <c r="G439" s="6">
        <f>G435</f>
        <v>14.77</v>
      </c>
      <c r="H439" s="131">
        <v>3.19</v>
      </c>
      <c r="I439" s="6">
        <f>E439*H439</f>
        <v>45.1704</v>
      </c>
      <c r="J439" s="30">
        <f>G439*H439</f>
        <v>47.116299999999995</v>
      </c>
      <c r="K439" s="195">
        <f>J439/I439</f>
        <v>1.0430790960451977</v>
      </c>
      <c r="O439" s="188"/>
    </row>
    <row r="440" spans="1:15" s="18" customFormat="1" ht="25.5" customHeight="1">
      <c r="A440" s="378"/>
      <c r="B440" s="377"/>
      <c r="C440" s="308"/>
      <c r="D440" s="7" t="s">
        <v>18</v>
      </c>
      <c r="E440" s="7" t="s">
        <v>18</v>
      </c>
      <c r="F440" s="7" t="s">
        <v>18</v>
      </c>
      <c r="G440" s="7" t="s">
        <v>18</v>
      </c>
      <c r="H440" s="123" t="s">
        <v>20</v>
      </c>
      <c r="I440" s="8" t="s">
        <v>21</v>
      </c>
      <c r="J440" s="34" t="s">
        <v>21</v>
      </c>
      <c r="K440" s="64"/>
      <c r="O440" s="188"/>
    </row>
    <row r="441" spans="1:15" s="18" customFormat="1" ht="24" customHeight="1">
      <c r="A441" s="382"/>
      <c r="B441" s="371" t="s">
        <v>74</v>
      </c>
      <c r="C441" s="308"/>
      <c r="D441" s="6">
        <f>D435</f>
        <v>12</v>
      </c>
      <c r="E441" s="6">
        <f>E435</f>
        <v>14.16</v>
      </c>
      <c r="F441" s="6">
        <f>F435</f>
        <v>12.516949152542374</v>
      </c>
      <c r="G441" s="6">
        <f>G435</f>
        <v>14.77</v>
      </c>
      <c r="H441" s="131">
        <v>4.41</v>
      </c>
      <c r="I441" s="6">
        <f>E441*H441</f>
        <v>62.445600000000006</v>
      </c>
      <c r="J441" s="30">
        <f>G441*H441</f>
        <v>65.1357</v>
      </c>
      <c r="K441" s="195">
        <f>J441/I441</f>
        <v>1.0430790960451977</v>
      </c>
      <c r="O441" s="188"/>
    </row>
    <row r="442" spans="1:15" s="18" customFormat="1" ht="21.75" customHeight="1">
      <c r="A442" s="383"/>
      <c r="B442" s="377"/>
      <c r="C442" s="308"/>
      <c r="D442" s="7" t="s">
        <v>18</v>
      </c>
      <c r="E442" s="7" t="s">
        <v>18</v>
      </c>
      <c r="F442" s="7" t="s">
        <v>18</v>
      </c>
      <c r="G442" s="7" t="s">
        <v>18</v>
      </c>
      <c r="H442" s="123" t="s">
        <v>20</v>
      </c>
      <c r="I442" s="8" t="s">
        <v>21</v>
      </c>
      <c r="J442" s="34" t="s">
        <v>21</v>
      </c>
      <c r="K442" s="64"/>
      <c r="O442" s="188"/>
    </row>
    <row r="443" spans="1:15" s="18" customFormat="1" ht="30.75" customHeight="1">
      <c r="A443" s="378" t="s">
        <v>184</v>
      </c>
      <c r="B443" s="417" t="s">
        <v>103</v>
      </c>
      <c r="C443" s="319"/>
      <c r="D443" s="9">
        <f>D435</f>
        <v>12</v>
      </c>
      <c r="E443" s="9">
        <f>E435</f>
        <v>14.16</v>
      </c>
      <c r="F443" s="9">
        <f>F435</f>
        <v>12.516949152542374</v>
      </c>
      <c r="G443" s="9">
        <f>G435</f>
        <v>14.77</v>
      </c>
      <c r="H443" s="135">
        <v>3.96</v>
      </c>
      <c r="I443" s="6">
        <f>E443*H443</f>
        <v>56.0736</v>
      </c>
      <c r="J443" s="30">
        <f>G443*H443</f>
        <v>58.4892</v>
      </c>
      <c r="K443" s="195">
        <f>J443/I443</f>
        <v>1.0430790960451977</v>
      </c>
      <c r="O443" s="188"/>
    </row>
    <row r="444" spans="1:15" s="18" customFormat="1" ht="48" customHeight="1">
      <c r="A444" s="378"/>
      <c r="B444" s="422"/>
      <c r="C444" s="319"/>
      <c r="D444" s="8" t="s">
        <v>18</v>
      </c>
      <c r="E444" s="8" t="s">
        <v>18</v>
      </c>
      <c r="F444" s="8" t="s">
        <v>18</v>
      </c>
      <c r="G444" s="8" t="s">
        <v>18</v>
      </c>
      <c r="H444" s="123" t="s">
        <v>20</v>
      </c>
      <c r="I444" s="8" t="s">
        <v>21</v>
      </c>
      <c r="J444" s="34" t="s">
        <v>21</v>
      </c>
      <c r="K444" s="64"/>
      <c r="O444" s="188"/>
    </row>
    <row r="445" spans="1:15" s="18" customFormat="1" ht="32.25" customHeight="1">
      <c r="A445" s="382" t="s">
        <v>185</v>
      </c>
      <c r="B445" s="417" t="s">
        <v>90</v>
      </c>
      <c r="C445" s="319"/>
      <c r="D445" s="9">
        <f>D443</f>
        <v>12</v>
      </c>
      <c r="E445" s="9">
        <f>E435</f>
        <v>14.16</v>
      </c>
      <c r="F445" s="9">
        <f>F443</f>
        <v>12.516949152542374</v>
      </c>
      <c r="G445" s="9">
        <f>G435</f>
        <v>14.77</v>
      </c>
      <c r="H445" s="135">
        <v>3.19</v>
      </c>
      <c r="I445" s="6">
        <f>I439</f>
        <v>45.1704</v>
      </c>
      <c r="J445" s="30">
        <f>J439</f>
        <v>47.116299999999995</v>
      </c>
      <c r="K445" s="195">
        <f>J445/I445</f>
        <v>1.0430790960451977</v>
      </c>
      <c r="O445" s="188"/>
    </row>
    <row r="446" spans="1:15" s="18" customFormat="1" ht="63.75" customHeight="1">
      <c r="A446" s="383"/>
      <c r="B446" s="422"/>
      <c r="C446" s="319"/>
      <c r="D446" s="8" t="s">
        <v>18</v>
      </c>
      <c r="E446" s="8" t="s">
        <v>18</v>
      </c>
      <c r="F446" s="8" t="s">
        <v>18</v>
      </c>
      <c r="G446" s="8" t="s">
        <v>18</v>
      </c>
      <c r="H446" s="123" t="s">
        <v>20</v>
      </c>
      <c r="I446" s="8" t="s">
        <v>21</v>
      </c>
      <c r="J446" s="34" t="s">
        <v>21</v>
      </c>
      <c r="K446" s="64"/>
      <c r="O446" s="188"/>
    </row>
    <row r="447" spans="1:15" s="18" customFormat="1" ht="30.75" customHeight="1">
      <c r="A447" s="382" t="s">
        <v>186</v>
      </c>
      <c r="B447" s="417" t="s">
        <v>91</v>
      </c>
      <c r="C447" s="319"/>
      <c r="D447" s="9">
        <f>D435</f>
        <v>12</v>
      </c>
      <c r="E447" s="9">
        <f>E435</f>
        <v>14.16</v>
      </c>
      <c r="F447" s="9">
        <f>F435</f>
        <v>12.516949152542374</v>
      </c>
      <c r="G447" s="9">
        <f>G435</f>
        <v>14.77</v>
      </c>
      <c r="H447" s="135">
        <v>1.5</v>
      </c>
      <c r="I447" s="6">
        <f>E447*H447</f>
        <v>21.240000000000002</v>
      </c>
      <c r="J447" s="30">
        <f>G447*H447</f>
        <v>22.155</v>
      </c>
      <c r="K447" s="195">
        <f>J447/I447</f>
        <v>1.0430790960451977</v>
      </c>
      <c r="O447" s="188"/>
    </row>
    <row r="448" spans="1:15" s="18" customFormat="1" ht="63.75" customHeight="1">
      <c r="A448" s="383"/>
      <c r="B448" s="418"/>
      <c r="C448" s="319"/>
      <c r="D448" s="10" t="s">
        <v>18</v>
      </c>
      <c r="E448" s="10" t="s">
        <v>18</v>
      </c>
      <c r="F448" s="10" t="s">
        <v>18</v>
      </c>
      <c r="G448" s="10" t="s">
        <v>18</v>
      </c>
      <c r="H448" s="126" t="s">
        <v>20</v>
      </c>
      <c r="I448" s="10" t="s">
        <v>21</v>
      </c>
      <c r="J448" s="81" t="s">
        <v>21</v>
      </c>
      <c r="K448" s="64"/>
      <c r="O448" s="188"/>
    </row>
    <row r="449" spans="1:15" s="3" customFormat="1" ht="31.5" customHeight="1">
      <c r="A449" s="20" t="s">
        <v>101</v>
      </c>
      <c r="B449" s="419" t="s">
        <v>199</v>
      </c>
      <c r="C449" s="420"/>
      <c r="D449" s="420"/>
      <c r="E449" s="420"/>
      <c r="F449" s="420"/>
      <c r="G449" s="420"/>
      <c r="H449" s="420"/>
      <c r="I449" s="420"/>
      <c r="J449" s="421"/>
      <c r="K449" s="199"/>
      <c r="O449" s="26"/>
    </row>
    <row r="450" spans="1:15" s="18" customFormat="1" ht="28.5" customHeight="1">
      <c r="A450" s="378" t="s">
        <v>105</v>
      </c>
      <c r="B450" s="385" t="s">
        <v>75</v>
      </c>
      <c r="C450" s="11" t="s">
        <v>308</v>
      </c>
      <c r="D450" s="19">
        <f>E450/1.18</f>
        <v>7.66949152542373</v>
      </c>
      <c r="E450" s="19">
        <v>9.05</v>
      </c>
      <c r="F450" s="19">
        <f>G450/1.18</f>
        <v>7.966101694915255</v>
      </c>
      <c r="G450" s="19">
        <v>9.4</v>
      </c>
      <c r="H450" s="386" t="s">
        <v>10</v>
      </c>
      <c r="I450" s="19">
        <f>E450</f>
        <v>9.05</v>
      </c>
      <c r="J450" s="36">
        <f>G450</f>
        <v>9.4</v>
      </c>
      <c r="K450" s="195">
        <f>J450/I450</f>
        <v>1.0386740331491713</v>
      </c>
      <c r="O450" s="188"/>
    </row>
    <row r="451" spans="1:15" s="18" customFormat="1" ht="30" customHeight="1">
      <c r="A451" s="378"/>
      <c r="B451" s="375"/>
      <c r="C451" s="293" t="s">
        <v>307</v>
      </c>
      <c r="D451" s="7" t="s">
        <v>18</v>
      </c>
      <c r="E451" s="7" t="s">
        <v>18</v>
      </c>
      <c r="F451" s="7" t="s">
        <v>18</v>
      </c>
      <c r="G451" s="7" t="s">
        <v>18</v>
      </c>
      <c r="H451" s="373"/>
      <c r="I451" s="7" t="s">
        <v>18</v>
      </c>
      <c r="J451" s="33" t="s">
        <v>18</v>
      </c>
      <c r="K451" s="64"/>
      <c r="O451" s="188"/>
    </row>
    <row r="452" spans="1:12" ht="36" customHeight="1">
      <c r="A452" s="378" t="s">
        <v>106</v>
      </c>
      <c r="B452" s="375" t="s">
        <v>84</v>
      </c>
      <c r="C452" s="308"/>
      <c r="D452" s="6">
        <f>D450</f>
        <v>7.66949152542373</v>
      </c>
      <c r="E452" s="6">
        <f>E450</f>
        <v>9.05</v>
      </c>
      <c r="F452" s="6">
        <f>F450</f>
        <v>7.966101694915255</v>
      </c>
      <c r="G452" s="6">
        <f>G450</f>
        <v>9.4</v>
      </c>
      <c r="H452" s="136">
        <v>7.5</v>
      </c>
      <c r="I452" s="6">
        <f>61.95</f>
        <v>61.95</v>
      </c>
      <c r="J452" s="30">
        <f>G452*H452</f>
        <v>70.5</v>
      </c>
      <c r="K452" s="195">
        <f>J452/I452</f>
        <v>1.1380145278450362</v>
      </c>
      <c r="L452" s="90" t="s">
        <v>268</v>
      </c>
    </row>
    <row r="453" spans="1:11" ht="60.75" customHeight="1">
      <c r="A453" s="378"/>
      <c r="B453" s="375"/>
      <c r="C453" s="308"/>
      <c r="D453" s="8" t="s">
        <v>18</v>
      </c>
      <c r="E453" s="8" t="s">
        <v>18</v>
      </c>
      <c r="F453" s="8" t="s">
        <v>18</v>
      </c>
      <c r="G453" s="8" t="s">
        <v>18</v>
      </c>
      <c r="H453" s="123" t="s">
        <v>20</v>
      </c>
      <c r="I453" s="8" t="s">
        <v>21</v>
      </c>
      <c r="J453" s="34" t="s">
        <v>21</v>
      </c>
      <c r="K453" s="64"/>
    </row>
    <row r="454" spans="1:12" ht="16.5" customHeight="1">
      <c r="A454" s="378"/>
      <c r="B454" s="371" t="s">
        <v>13</v>
      </c>
      <c r="C454" s="308"/>
      <c r="D454" s="6">
        <f>D450</f>
        <v>7.66949152542373</v>
      </c>
      <c r="E454" s="6">
        <f>E450</f>
        <v>9.05</v>
      </c>
      <c r="F454" s="6">
        <f>F450</f>
        <v>7.966101694915255</v>
      </c>
      <c r="G454" s="6">
        <f>G450</f>
        <v>9.4</v>
      </c>
      <c r="H454" s="136">
        <v>3.6</v>
      </c>
      <c r="I454" s="6">
        <v>28.53</v>
      </c>
      <c r="J454" s="30">
        <f>G454*H454</f>
        <v>33.84</v>
      </c>
      <c r="K454" s="195">
        <f>J454/I454</f>
        <v>1.1861198738170349</v>
      </c>
      <c r="L454" s="90" t="s">
        <v>268</v>
      </c>
    </row>
    <row r="455" spans="1:11" ht="29.25" customHeight="1">
      <c r="A455" s="378"/>
      <c r="B455" s="377"/>
      <c r="C455" s="308"/>
      <c r="D455" s="7" t="s">
        <v>18</v>
      </c>
      <c r="E455" s="7" t="s">
        <v>18</v>
      </c>
      <c r="F455" s="7" t="s">
        <v>18</v>
      </c>
      <c r="G455" s="7" t="s">
        <v>18</v>
      </c>
      <c r="H455" s="123" t="s">
        <v>20</v>
      </c>
      <c r="I455" s="8" t="s">
        <v>21</v>
      </c>
      <c r="J455" s="34" t="s">
        <v>21</v>
      </c>
      <c r="K455" s="64"/>
    </row>
    <row r="456" spans="1:12" ht="19.5" customHeight="1">
      <c r="A456" s="382"/>
      <c r="B456" s="371" t="s">
        <v>74</v>
      </c>
      <c r="C456" s="308"/>
      <c r="D456" s="6">
        <f>D450</f>
        <v>7.66949152542373</v>
      </c>
      <c r="E456" s="6">
        <f>E450</f>
        <v>9.05</v>
      </c>
      <c r="F456" s="6">
        <f>F450</f>
        <v>7.966101694915255</v>
      </c>
      <c r="G456" s="6">
        <f>G450</f>
        <v>9.4</v>
      </c>
      <c r="H456" s="136">
        <v>3.9</v>
      </c>
      <c r="I456" s="6">
        <v>33.42</v>
      </c>
      <c r="J456" s="30">
        <f>G456*H456</f>
        <v>36.660000000000004</v>
      </c>
      <c r="K456" s="195">
        <f>J456/I456</f>
        <v>1.0969479353680431</v>
      </c>
      <c r="L456" s="90" t="s">
        <v>268</v>
      </c>
    </row>
    <row r="457" spans="1:12" ht="23.25" customHeight="1">
      <c r="A457" s="383"/>
      <c r="B457" s="372"/>
      <c r="C457" s="308"/>
      <c r="D457" s="7" t="s">
        <v>18</v>
      </c>
      <c r="E457" s="7" t="s">
        <v>18</v>
      </c>
      <c r="F457" s="7" t="s">
        <v>18</v>
      </c>
      <c r="G457" s="7" t="s">
        <v>18</v>
      </c>
      <c r="H457" s="126" t="s">
        <v>20</v>
      </c>
      <c r="I457" s="10" t="s">
        <v>21</v>
      </c>
      <c r="J457" s="81" t="s">
        <v>21</v>
      </c>
      <c r="K457" s="64"/>
      <c r="L457" s="91"/>
    </row>
    <row r="458" spans="1:12" ht="36" customHeight="1">
      <c r="A458" s="378" t="s">
        <v>107</v>
      </c>
      <c r="B458" s="375" t="s">
        <v>202</v>
      </c>
      <c r="C458" s="308"/>
      <c r="D458" s="19">
        <f>D450</f>
        <v>7.66949152542373</v>
      </c>
      <c r="E458" s="6">
        <f>E450</f>
        <v>9.05</v>
      </c>
      <c r="F458" s="19">
        <f>F450</f>
        <v>7.966101694915255</v>
      </c>
      <c r="G458" s="6">
        <f>G450</f>
        <v>9.4</v>
      </c>
      <c r="H458" s="136">
        <v>6.39</v>
      </c>
      <c r="I458" s="6">
        <v>60.23</v>
      </c>
      <c r="J458" s="30">
        <f>G458*H458</f>
        <v>60.066</v>
      </c>
      <c r="K458" s="195">
        <f>J458/I458</f>
        <v>0.9972771044330069</v>
      </c>
      <c r="L458" s="90" t="s">
        <v>268</v>
      </c>
    </row>
    <row r="459" spans="1:11" ht="38.25" customHeight="1">
      <c r="A459" s="378"/>
      <c r="B459" s="375"/>
      <c r="C459" s="308"/>
      <c r="D459" s="8" t="s">
        <v>18</v>
      </c>
      <c r="E459" s="8" t="s">
        <v>18</v>
      </c>
      <c r="F459" s="8" t="s">
        <v>18</v>
      </c>
      <c r="G459" s="8" t="s">
        <v>18</v>
      </c>
      <c r="H459" s="123" t="s">
        <v>20</v>
      </c>
      <c r="I459" s="8" t="s">
        <v>21</v>
      </c>
      <c r="J459" s="34" t="s">
        <v>21</v>
      </c>
      <c r="K459" s="64"/>
    </row>
    <row r="460" spans="1:11" ht="20.25" customHeight="1">
      <c r="A460" s="378" t="s">
        <v>108</v>
      </c>
      <c r="B460" s="375" t="s">
        <v>203</v>
      </c>
      <c r="C460" s="308"/>
      <c r="D460" s="19">
        <f>D450</f>
        <v>7.66949152542373</v>
      </c>
      <c r="E460" s="6">
        <f>E450</f>
        <v>9.05</v>
      </c>
      <c r="F460" s="19">
        <f>F450</f>
        <v>7.966101694915255</v>
      </c>
      <c r="G460" s="6">
        <f>G450</f>
        <v>9.4</v>
      </c>
      <c r="H460" s="131">
        <v>2.74</v>
      </c>
      <c r="I460" s="6">
        <f>E460*H460</f>
        <v>24.797000000000004</v>
      </c>
      <c r="J460" s="30">
        <f>G460*H460</f>
        <v>25.756000000000004</v>
      </c>
      <c r="K460" s="195">
        <f>J460/I460</f>
        <v>1.0386740331491713</v>
      </c>
    </row>
    <row r="461" spans="1:11" ht="38.25" customHeight="1">
      <c r="A461" s="378"/>
      <c r="B461" s="376"/>
      <c r="C461" s="308"/>
      <c r="D461" s="10" t="s">
        <v>18</v>
      </c>
      <c r="E461" s="10" t="s">
        <v>18</v>
      </c>
      <c r="F461" s="10" t="s">
        <v>18</v>
      </c>
      <c r="G461" s="10" t="s">
        <v>18</v>
      </c>
      <c r="H461" s="126" t="s">
        <v>20</v>
      </c>
      <c r="I461" s="10" t="s">
        <v>21</v>
      </c>
      <c r="J461" s="81" t="s">
        <v>21</v>
      </c>
      <c r="K461" s="64"/>
    </row>
    <row r="462" spans="1:11" ht="25.5" customHeight="1">
      <c r="A462" s="378" t="s">
        <v>108</v>
      </c>
      <c r="B462" s="371" t="s">
        <v>13</v>
      </c>
      <c r="C462" s="308"/>
      <c r="D462" s="19">
        <f>D452</f>
        <v>7.66949152542373</v>
      </c>
      <c r="E462" s="6">
        <f>E452</f>
        <v>9.05</v>
      </c>
      <c r="F462" s="19">
        <f>F452</f>
        <v>7.966101694915255</v>
      </c>
      <c r="G462" s="6">
        <f>G452</f>
        <v>9.4</v>
      </c>
      <c r="H462" s="131">
        <v>1.52</v>
      </c>
      <c r="I462" s="6">
        <f>E462*H462</f>
        <v>13.756000000000002</v>
      </c>
      <c r="J462" s="30">
        <f>G462*H462</f>
        <v>14.288</v>
      </c>
      <c r="K462" s="195">
        <f>J462/I462</f>
        <v>1.038674033149171</v>
      </c>
    </row>
    <row r="463" spans="1:11" ht="24" customHeight="1">
      <c r="A463" s="378"/>
      <c r="B463" s="377"/>
      <c r="C463" s="308"/>
      <c r="D463" s="10" t="s">
        <v>18</v>
      </c>
      <c r="E463" s="10" t="s">
        <v>18</v>
      </c>
      <c r="F463" s="10" t="s">
        <v>18</v>
      </c>
      <c r="G463" s="10" t="s">
        <v>18</v>
      </c>
      <c r="H463" s="126" t="s">
        <v>20</v>
      </c>
      <c r="I463" s="10" t="s">
        <v>21</v>
      </c>
      <c r="J463" s="81" t="s">
        <v>21</v>
      </c>
      <c r="K463" s="64"/>
    </row>
    <row r="464" spans="1:11" ht="24" customHeight="1">
      <c r="A464" s="378" t="s">
        <v>108</v>
      </c>
      <c r="B464" s="371" t="s">
        <v>74</v>
      </c>
      <c r="C464" s="308"/>
      <c r="D464" s="19">
        <f>D454</f>
        <v>7.66949152542373</v>
      </c>
      <c r="E464" s="6">
        <f>E454</f>
        <v>9.05</v>
      </c>
      <c r="F464" s="19">
        <f>F454</f>
        <v>7.966101694915255</v>
      </c>
      <c r="G464" s="6">
        <f>G454</f>
        <v>9.4</v>
      </c>
      <c r="H464" s="131">
        <v>1.22</v>
      </c>
      <c r="I464" s="6">
        <f>E464*H464</f>
        <v>11.041</v>
      </c>
      <c r="J464" s="30">
        <f>G464*H464</f>
        <v>11.468</v>
      </c>
      <c r="K464" s="195">
        <f>J464/I464</f>
        <v>1.0386740331491713</v>
      </c>
    </row>
    <row r="465" spans="1:11" ht="21" customHeight="1">
      <c r="A465" s="378"/>
      <c r="B465" s="372"/>
      <c r="C465" s="308"/>
      <c r="D465" s="10" t="s">
        <v>18</v>
      </c>
      <c r="E465" s="10" t="s">
        <v>18</v>
      </c>
      <c r="F465" s="10" t="s">
        <v>18</v>
      </c>
      <c r="G465" s="10" t="s">
        <v>18</v>
      </c>
      <c r="H465" s="126" t="s">
        <v>20</v>
      </c>
      <c r="I465" s="10" t="s">
        <v>21</v>
      </c>
      <c r="J465" s="81" t="s">
        <v>21</v>
      </c>
      <c r="K465" s="64"/>
    </row>
    <row r="466" spans="1:15" s="3" customFormat="1" ht="34.5" customHeight="1">
      <c r="A466" s="59" t="s">
        <v>260</v>
      </c>
      <c r="B466" s="419" t="s">
        <v>200</v>
      </c>
      <c r="C466" s="420"/>
      <c r="D466" s="420"/>
      <c r="E466" s="420"/>
      <c r="F466" s="420"/>
      <c r="G466" s="420"/>
      <c r="H466" s="420"/>
      <c r="I466" s="420"/>
      <c r="J466" s="421"/>
      <c r="K466" s="199"/>
      <c r="O466" s="26"/>
    </row>
    <row r="467" spans="1:15" s="18" customFormat="1" ht="34.5" customHeight="1">
      <c r="A467" s="378" t="s">
        <v>109</v>
      </c>
      <c r="B467" s="372" t="s">
        <v>167</v>
      </c>
      <c r="C467" s="308"/>
      <c r="D467" s="21"/>
      <c r="E467" s="21">
        <f>E469+E471</f>
        <v>13.02</v>
      </c>
      <c r="F467" s="21"/>
      <c r="G467" s="21">
        <f>G469+G471</f>
        <v>13.55</v>
      </c>
      <c r="H467" s="386" t="s">
        <v>10</v>
      </c>
      <c r="I467" s="21">
        <f>E467</f>
        <v>13.02</v>
      </c>
      <c r="J467" s="36">
        <f>G467</f>
        <v>13.55</v>
      </c>
      <c r="K467" s="195">
        <f>J467/I467</f>
        <v>1.0407066052227343</v>
      </c>
      <c r="O467" s="188"/>
    </row>
    <row r="468" spans="1:15" s="18" customFormat="1" ht="61.5" customHeight="1">
      <c r="A468" s="378"/>
      <c r="B468" s="377"/>
      <c r="C468" s="299"/>
      <c r="D468" s="8"/>
      <c r="E468" s="8" t="s">
        <v>18</v>
      </c>
      <c r="F468" s="8"/>
      <c r="G468" s="8" t="s">
        <v>18</v>
      </c>
      <c r="H468" s="373"/>
      <c r="I468" s="8" t="s">
        <v>18</v>
      </c>
      <c r="J468" s="34" t="s">
        <v>18</v>
      </c>
      <c r="K468" s="64"/>
      <c r="O468" s="188"/>
    </row>
    <row r="469" spans="1:15" s="18" customFormat="1" ht="21.75" customHeight="1">
      <c r="A469" s="378" t="s">
        <v>248</v>
      </c>
      <c r="B469" s="371" t="s">
        <v>237</v>
      </c>
      <c r="C469" s="11" t="str">
        <f>C450</f>
        <v>№ 58/65</v>
      </c>
      <c r="D469" s="6">
        <f>E469/1.18</f>
        <v>1.423728813559322</v>
      </c>
      <c r="E469" s="6">
        <v>1.68</v>
      </c>
      <c r="F469" s="6">
        <f>G469/1.18</f>
        <v>1.4830508474576272</v>
      </c>
      <c r="G469" s="6">
        <v>1.75</v>
      </c>
      <c r="H469" s="373" t="s">
        <v>10</v>
      </c>
      <c r="I469" s="6">
        <f>E469</f>
        <v>1.68</v>
      </c>
      <c r="J469" s="30">
        <f>G469</f>
        <v>1.75</v>
      </c>
      <c r="K469" s="195">
        <f>J469/I469</f>
        <v>1.0416666666666667</v>
      </c>
      <c r="O469" s="188"/>
    </row>
    <row r="470" spans="1:15" s="18" customFormat="1" ht="36.75" customHeight="1">
      <c r="A470" s="378"/>
      <c r="B470" s="377"/>
      <c r="C470" s="293" t="str">
        <f>C451</f>
        <v>от 19.12.2013г.</v>
      </c>
      <c r="D470" s="7" t="s">
        <v>18</v>
      </c>
      <c r="E470" s="7" t="s">
        <v>18</v>
      </c>
      <c r="F470" s="7" t="s">
        <v>18</v>
      </c>
      <c r="G470" s="7" t="s">
        <v>18</v>
      </c>
      <c r="H470" s="373"/>
      <c r="I470" s="7" t="s">
        <v>18</v>
      </c>
      <c r="J470" s="33" t="s">
        <v>18</v>
      </c>
      <c r="K470" s="64"/>
      <c r="O470" s="188"/>
    </row>
    <row r="471" spans="1:15" s="18" customFormat="1" ht="21.75" customHeight="1">
      <c r="A471" s="378" t="s">
        <v>249</v>
      </c>
      <c r="B471" s="371" t="s">
        <v>238</v>
      </c>
      <c r="C471" s="5" t="str">
        <f>C255</f>
        <v>№ 59/192</v>
      </c>
      <c r="D471" s="6"/>
      <c r="E471" s="6">
        <f>E255</f>
        <v>11.34</v>
      </c>
      <c r="F471" s="6"/>
      <c r="G471" s="6">
        <f>G255</f>
        <v>11.8</v>
      </c>
      <c r="H471" s="373" t="s">
        <v>10</v>
      </c>
      <c r="I471" s="6">
        <f>E471</f>
        <v>11.34</v>
      </c>
      <c r="J471" s="30">
        <f>G471</f>
        <v>11.8</v>
      </c>
      <c r="K471" s="63">
        <f>J471/I471</f>
        <v>1.0405643738977073</v>
      </c>
      <c r="O471" s="188"/>
    </row>
    <row r="472" spans="1:15" s="18" customFormat="1" ht="24.75" customHeight="1">
      <c r="A472" s="378"/>
      <c r="B472" s="377"/>
      <c r="C472" s="45" t="str">
        <f>C256</f>
        <v>от 20.12.2013г.</v>
      </c>
      <c r="D472" s="7"/>
      <c r="E472" s="7" t="s">
        <v>18</v>
      </c>
      <c r="F472" s="7"/>
      <c r="G472" s="7" t="s">
        <v>18</v>
      </c>
      <c r="H472" s="373"/>
      <c r="I472" s="7" t="s">
        <v>18</v>
      </c>
      <c r="J472" s="33" t="s">
        <v>18</v>
      </c>
      <c r="K472" s="62"/>
      <c r="O472" s="188"/>
    </row>
    <row r="473" spans="1:12" ht="28.5" customHeight="1">
      <c r="A473" s="378" t="s">
        <v>110</v>
      </c>
      <c r="B473" s="375" t="s">
        <v>168</v>
      </c>
      <c r="C473" s="266"/>
      <c r="D473" s="6"/>
      <c r="E473" s="6">
        <f>E467</f>
        <v>13.02</v>
      </c>
      <c r="F473" s="6"/>
      <c r="G473" s="6">
        <f>G467</f>
        <v>13.55</v>
      </c>
      <c r="H473" s="136">
        <v>7.5</v>
      </c>
      <c r="I473" s="6">
        <v>89.15</v>
      </c>
      <c r="J473" s="30">
        <f>G473*H473</f>
        <v>101.625</v>
      </c>
      <c r="K473" s="195">
        <f>J473/I473</f>
        <v>1.1399326977005046</v>
      </c>
      <c r="L473" s="90" t="s">
        <v>268</v>
      </c>
    </row>
    <row r="474" spans="1:11" ht="48.75" customHeight="1">
      <c r="A474" s="378"/>
      <c r="B474" s="376"/>
      <c r="C474" s="316"/>
      <c r="D474" s="10"/>
      <c r="E474" s="10" t="s">
        <v>18</v>
      </c>
      <c r="F474" s="10"/>
      <c r="G474" s="10" t="s">
        <v>18</v>
      </c>
      <c r="H474" s="126" t="s">
        <v>20</v>
      </c>
      <c r="I474" s="10" t="s">
        <v>21</v>
      </c>
      <c r="J474" s="81" t="s">
        <v>21</v>
      </c>
      <c r="K474" s="64"/>
    </row>
    <row r="475" spans="1:12" ht="41.25" customHeight="1">
      <c r="A475" s="378" t="s">
        <v>250</v>
      </c>
      <c r="B475" s="375" t="s">
        <v>245</v>
      </c>
      <c r="C475" s="266"/>
      <c r="D475" s="19"/>
      <c r="E475" s="6">
        <f>E467</f>
        <v>13.02</v>
      </c>
      <c r="F475" s="19"/>
      <c r="G475" s="6">
        <f>G467</f>
        <v>13.55</v>
      </c>
      <c r="H475" s="136">
        <v>6.39</v>
      </c>
      <c r="I475" s="6">
        <v>86.68</v>
      </c>
      <c r="J475" s="30">
        <f>G475*H475</f>
        <v>86.5845</v>
      </c>
      <c r="K475" s="63">
        <f>J475/I475</f>
        <v>0.9988982464236271</v>
      </c>
      <c r="L475" s="90" t="s">
        <v>268</v>
      </c>
    </row>
    <row r="476" spans="1:11" ht="36" customHeight="1">
      <c r="A476" s="378"/>
      <c r="B476" s="375"/>
      <c r="C476" s="302"/>
      <c r="D476" s="8"/>
      <c r="E476" s="8" t="s">
        <v>18</v>
      </c>
      <c r="F476" s="8"/>
      <c r="G476" s="8" t="s">
        <v>18</v>
      </c>
      <c r="H476" s="123" t="s">
        <v>20</v>
      </c>
      <c r="I476" s="8" t="s">
        <v>21</v>
      </c>
      <c r="J476" s="34" t="s">
        <v>21</v>
      </c>
      <c r="K476" s="62"/>
    </row>
    <row r="477" spans="1:11" ht="21.75" customHeight="1">
      <c r="A477" s="378" t="s">
        <v>251</v>
      </c>
      <c r="B477" s="375" t="s">
        <v>246</v>
      </c>
      <c r="C477" s="308"/>
      <c r="D477" s="19"/>
      <c r="E477" s="6">
        <f>E467</f>
        <v>13.02</v>
      </c>
      <c r="F477" s="19"/>
      <c r="G477" s="6">
        <f>G467</f>
        <v>13.55</v>
      </c>
      <c r="H477" s="131">
        <v>2.74</v>
      </c>
      <c r="I477" s="6">
        <f>E477*H477</f>
        <v>35.674800000000005</v>
      </c>
      <c r="J477" s="30">
        <f>G477*H477</f>
        <v>37.127</v>
      </c>
      <c r="K477" s="63">
        <f>J477/I477</f>
        <v>1.0407066052227343</v>
      </c>
    </row>
    <row r="478" spans="1:11" ht="26.25" customHeight="1">
      <c r="A478" s="382"/>
      <c r="B478" s="376"/>
      <c r="C478" s="308"/>
      <c r="D478" s="10"/>
      <c r="E478" s="10" t="s">
        <v>18</v>
      </c>
      <c r="F478" s="10"/>
      <c r="G478" s="10" t="s">
        <v>18</v>
      </c>
      <c r="H478" s="126" t="s">
        <v>20</v>
      </c>
      <c r="I478" s="10" t="s">
        <v>21</v>
      </c>
      <c r="J478" s="81" t="s">
        <v>21</v>
      </c>
      <c r="K478" s="208"/>
    </row>
    <row r="479" spans="1:15" s="3" customFormat="1" ht="48" customHeight="1">
      <c r="A479" s="94" t="s">
        <v>252</v>
      </c>
      <c r="B479" s="379" t="s">
        <v>177</v>
      </c>
      <c r="C479" s="380"/>
      <c r="D479" s="380"/>
      <c r="E479" s="380"/>
      <c r="F479" s="380"/>
      <c r="G479" s="380"/>
      <c r="H479" s="380"/>
      <c r="I479" s="380"/>
      <c r="J479" s="381"/>
      <c r="K479" s="199"/>
      <c r="O479" s="26"/>
    </row>
    <row r="480" spans="1:11" ht="29.25" customHeight="1">
      <c r="A480" s="378" t="s">
        <v>111</v>
      </c>
      <c r="B480" s="375" t="s">
        <v>75</v>
      </c>
      <c r="C480" s="5" t="str">
        <f>C469</f>
        <v>№ 58/65</v>
      </c>
      <c r="D480" s="6">
        <f>E480/1.18</f>
        <v>18.720338983050848</v>
      </c>
      <c r="E480" s="6">
        <v>22.09</v>
      </c>
      <c r="F480" s="6">
        <f>G480/1.18</f>
        <v>19.45762711864407</v>
      </c>
      <c r="G480" s="6">
        <v>22.96</v>
      </c>
      <c r="H480" s="373" t="s">
        <v>10</v>
      </c>
      <c r="I480" s="6">
        <f>E480</f>
        <v>22.09</v>
      </c>
      <c r="J480" s="30">
        <f>G480</f>
        <v>22.96</v>
      </c>
      <c r="K480" s="195">
        <f>J480/I480</f>
        <v>1.0393843368039837</v>
      </c>
    </row>
    <row r="481" spans="1:11" ht="36" customHeight="1">
      <c r="A481" s="378"/>
      <c r="B481" s="375"/>
      <c r="C481" s="45" t="str">
        <f>C470</f>
        <v>от 19.12.2013г.</v>
      </c>
      <c r="D481" s="12" t="s">
        <v>18</v>
      </c>
      <c r="E481" s="12" t="s">
        <v>18</v>
      </c>
      <c r="F481" s="12" t="s">
        <v>18</v>
      </c>
      <c r="G481" s="12" t="s">
        <v>18</v>
      </c>
      <c r="H481" s="373"/>
      <c r="I481" s="7" t="s">
        <v>18</v>
      </c>
      <c r="J481" s="33" t="s">
        <v>18</v>
      </c>
      <c r="K481" s="64"/>
    </row>
    <row r="482" spans="1:12" ht="26.25" customHeight="1">
      <c r="A482" s="378" t="s">
        <v>112</v>
      </c>
      <c r="B482" s="390" t="s">
        <v>84</v>
      </c>
      <c r="C482" s="330"/>
      <c r="D482" s="6">
        <f>E482/1.18</f>
        <v>18.720338983050848</v>
      </c>
      <c r="E482" s="25">
        <f>E480</f>
        <v>22.09</v>
      </c>
      <c r="F482" s="6">
        <f>G482/1.18</f>
        <v>19.45762711864407</v>
      </c>
      <c r="G482" s="25">
        <f>G480</f>
        <v>22.96</v>
      </c>
      <c r="H482" s="227">
        <v>7.6</v>
      </c>
      <c r="I482" s="228">
        <f>E482*H482-0.01</f>
        <v>167.874</v>
      </c>
      <c r="J482" s="229">
        <f>G482*H482-0.01</f>
        <v>174.48600000000002</v>
      </c>
      <c r="K482" s="195">
        <f>J482/I482</f>
        <v>1.039386682869295</v>
      </c>
      <c r="L482" s="90" t="s">
        <v>268</v>
      </c>
    </row>
    <row r="483" spans="1:11" ht="66.75" customHeight="1">
      <c r="A483" s="378"/>
      <c r="B483" s="391"/>
      <c r="C483" s="331"/>
      <c r="D483" s="22" t="s">
        <v>18</v>
      </c>
      <c r="E483" s="22" t="s">
        <v>18</v>
      </c>
      <c r="F483" s="22" t="s">
        <v>18</v>
      </c>
      <c r="G483" s="22" t="s">
        <v>18</v>
      </c>
      <c r="H483" s="123" t="s">
        <v>20</v>
      </c>
      <c r="I483" s="8" t="s">
        <v>21</v>
      </c>
      <c r="J483" s="34" t="s">
        <v>21</v>
      </c>
      <c r="K483" s="64"/>
    </row>
    <row r="484" spans="1:12" ht="23.25" customHeight="1">
      <c r="A484" s="378"/>
      <c r="B484" s="371" t="s">
        <v>13</v>
      </c>
      <c r="C484" s="330"/>
      <c r="D484" s="6">
        <f>E484/1.18</f>
        <v>18.720338983050848</v>
      </c>
      <c r="E484" s="25">
        <f>E480</f>
        <v>22.09</v>
      </c>
      <c r="F484" s="6">
        <f>G484/1.18</f>
        <v>19.45762711864407</v>
      </c>
      <c r="G484" s="25">
        <f>G480</f>
        <v>22.96</v>
      </c>
      <c r="H484" s="227">
        <v>3.19</v>
      </c>
      <c r="I484" s="277">
        <f>E484*H484</f>
        <v>70.4671</v>
      </c>
      <c r="J484" s="278">
        <f>G484*H484</f>
        <v>73.2424</v>
      </c>
      <c r="K484" s="195">
        <f>J484/I484</f>
        <v>1.0393843368039837</v>
      </c>
      <c r="L484" s="90" t="s">
        <v>268</v>
      </c>
    </row>
    <row r="485" spans="1:11" ht="21" customHeight="1">
      <c r="A485" s="378"/>
      <c r="B485" s="377"/>
      <c r="C485" s="331"/>
      <c r="D485" s="12" t="s">
        <v>18</v>
      </c>
      <c r="E485" s="12" t="s">
        <v>18</v>
      </c>
      <c r="F485" s="12" t="s">
        <v>18</v>
      </c>
      <c r="G485" s="12" t="s">
        <v>18</v>
      </c>
      <c r="H485" s="123" t="s">
        <v>20</v>
      </c>
      <c r="I485" s="8" t="s">
        <v>21</v>
      </c>
      <c r="J485" s="34" t="s">
        <v>21</v>
      </c>
      <c r="K485" s="64"/>
    </row>
    <row r="486" spans="1:12" ht="24.75" customHeight="1">
      <c r="A486" s="382"/>
      <c r="B486" s="371" t="s">
        <v>74</v>
      </c>
      <c r="C486" s="330"/>
      <c r="D486" s="6">
        <f>E486/1.18</f>
        <v>18.720338983050848</v>
      </c>
      <c r="E486" s="25">
        <f>E480</f>
        <v>22.09</v>
      </c>
      <c r="F486" s="6">
        <f>G486/1.18</f>
        <v>19.45762711864407</v>
      </c>
      <c r="G486" s="25">
        <f>G480</f>
        <v>22.96</v>
      </c>
      <c r="H486" s="227">
        <v>4.41</v>
      </c>
      <c r="I486" s="277">
        <f>E486*H486</f>
        <v>97.4169</v>
      </c>
      <c r="J486" s="278">
        <f>G486*H486</f>
        <v>101.2536</v>
      </c>
      <c r="K486" s="195">
        <f>J486/I486</f>
        <v>1.0393843368039837</v>
      </c>
      <c r="L486" s="90" t="s">
        <v>268</v>
      </c>
    </row>
    <row r="487" spans="1:11" ht="23.25" customHeight="1">
      <c r="A487" s="383"/>
      <c r="B487" s="377"/>
      <c r="C487" s="331"/>
      <c r="D487" s="22" t="s">
        <v>18</v>
      </c>
      <c r="E487" s="22" t="s">
        <v>18</v>
      </c>
      <c r="F487" s="22" t="s">
        <v>18</v>
      </c>
      <c r="G487" s="22" t="s">
        <v>18</v>
      </c>
      <c r="H487" s="123" t="s">
        <v>20</v>
      </c>
      <c r="I487" s="8" t="s">
        <v>21</v>
      </c>
      <c r="J487" s="34" t="s">
        <v>21</v>
      </c>
      <c r="K487" s="64"/>
    </row>
    <row r="488" spans="1:15" s="3" customFormat="1" ht="50.25" customHeight="1">
      <c r="A488" s="94" t="s">
        <v>113</v>
      </c>
      <c r="B488" s="379" t="s">
        <v>240</v>
      </c>
      <c r="C488" s="380"/>
      <c r="D488" s="380"/>
      <c r="E488" s="380"/>
      <c r="F488" s="380"/>
      <c r="G488" s="380"/>
      <c r="H488" s="380"/>
      <c r="I488" s="380"/>
      <c r="J488" s="381"/>
      <c r="K488" s="197"/>
      <c r="O488" s="26"/>
    </row>
    <row r="489" spans="1:11" ht="28.5" customHeight="1">
      <c r="A489" s="378" t="s">
        <v>114</v>
      </c>
      <c r="B489" s="375" t="s">
        <v>364</v>
      </c>
      <c r="C489" s="5" t="str">
        <f>C480</f>
        <v>№ 58/65</v>
      </c>
      <c r="D489" s="15">
        <f>E489/1.18</f>
        <v>23.838983050847457</v>
      </c>
      <c r="E489" s="15">
        <v>28.13</v>
      </c>
      <c r="F489" s="15">
        <f>G489/1.18</f>
        <v>24.79661016949153</v>
      </c>
      <c r="G489" s="15">
        <v>29.26</v>
      </c>
      <c r="H489" s="373" t="s">
        <v>10</v>
      </c>
      <c r="I489" s="6">
        <f>E489</f>
        <v>28.13</v>
      </c>
      <c r="J489" s="30">
        <f>G489</f>
        <v>29.26</v>
      </c>
      <c r="K489" s="195">
        <f>J489/I489</f>
        <v>1.040170636331319</v>
      </c>
    </row>
    <row r="490" spans="1:11" ht="48" customHeight="1">
      <c r="A490" s="378"/>
      <c r="B490" s="375"/>
      <c r="C490" s="45" t="str">
        <f>C481</f>
        <v>от 19.12.2013г.</v>
      </c>
      <c r="D490" s="12" t="s">
        <v>18</v>
      </c>
      <c r="E490" s="12" t="s">
        <v>18</v>
      </c>
      <c r="F490" s="12" t="s">
        <v>18</v>
      </c>
      <c r="G490" s="12" t="s">
        <v>18</v>
      </c>
      <c r="H490" s="373"/>
      <c r="I490" s="7" t="s">
        <v>18</v>
      </c>
      <c r="J490" s="33" t="s">
        <v>18</v>
      </c>
      <c r="K490" s="64"/>
    </row>
    <row r="491" spans="1:11" ht="26.25" customHeight="1">
      <c r="A491" s="378" t="s">
        <v>253</v>
      </c>
      <c r="B491" s="375" t="s">
        <v>151</v>
      </c>
      <c r="C491" s="308"/>
      <c r="D491" s="6">
        <f>E491/1.18</f>
        <v>1.6864406779661019</v>
      </c>
      <c r="E491" s="25">
        <v>1.99</v>
      </c>
      <c r="F491" s="6">
        <f>G491/1.18</f>
        <v>1.7627118644067798</v>
      </c>
      <c r="G491" s="25">
        <v>2.08</v>
      </c>
      <c r="H491" s="373" t="s">
        <v>10</v>
      </c>
      <c r="I491" s="6">
        <f>E491</f>
        <v>1.99</v>
      </c>
      <c r="J491" s="30">
        <f>G491</f>
        <v>2.08</v>
      </c>
      <c r="K491" s="195">
        <f>J491/I491</f>
        <v>1.0452261306532664</v>
      </c>
    </row>
    <row r="492" spans="1:11" ht="33" customHeight="1">
      <c r="A492" s="378"/>
      <c r="B492" s="375"/>
      <c r="C492" s="308"/>
      <c r="D492" s="22" t="s">
        <v>18</v>
      </c>
      <c r="E492" s="22" t="s">
        <v>18</v>
      </c>
      <c r="F492" s="22" t="s">
        <v>18</v>
      </c>
      <c r="G492" s="22" t="s">
        <v>18</v>
      </c>
      <c r="H492" s="373"/>
      <c r="I492" s="7" t="s">
        <v>18</v>
      </c>
      <c r="J492" s="33" t="s">
        <v>18</v>
      </c>
      <c r="K492" s="64"/>
    </row>
    <row r="493" spans="1:12" ht="23.25" customHeight="1">
      <c r="A493" s="378" t="s">
        <v>115</v>
      </c>
      <c r="B493" s="390" t="s">
        <v>86</v>
      </c>
      <c r="C493" s="332"/>
      <c r="D493" s="6">
        <f>D489</f>
        <v>23.838983050847457</v>
      </c>
      <c r="E493" s="6">
        <f>E489</f>
        <v>28.13</v>
      </c>
      <c r="F493" s="6">
        <f>F489</f>
        <v>24.79661016949153</v>
      </c>
      <c r="G493" s="6">
        <f>G489</f>
        <v>29.26</v>
      </c>
      <c r="H493" s="227">
        <v>7.6</v>
      </c>
      <c r="I493" s="228">
        <f>E493*H493</f>
        <v>213.78799999999998</v>
      </c>
      <c r="J493" s="229">
        <f>G493*H493</f>
        <v>222.376</v>
      </c>
      <c r="K493" s="195">
        <f>J493/I493</f>
        <v>1.040170636331319</v>
      </c>
      <c r="L493" s="90" t="s">
        <v>268</v>
      </c>
    </row>
    <row r="494" spans="1:11" ht="36.75" customHeight="1">
      <c r="A494" s="378"/>
      <c r="B494" s="391"/>
      <c r="C494" s="302"/>
      <c r="D494" s="12" t="s">
        <v>18</v>
      </c>
      <c r="E494" s="12" t="s">
        <v>18</v>
      </c>
      <c r="F494" s="12" t="s">
        <v>18</v>
      </c>
      <c r="G494" s="12" t="s">
        <v>18</v>
      </c>
      <c r="H494" s="123" t="s">
        <v>20</v>
      </c>
      <c r="I494" s="8" t="s">
        <v>21</v>
      </c>
      <c r="J494" s="34" t="s">
        <v>21</v>
      </c>
      <c r="K494" s="64"/>
    </row>
    <row r="495" spans="1:11" ht="35.25" customHeight="1">
      <c r="A495" s="105">
        <v>16</v>
      </c>
      <c r="B495" s="379" t="s">
        <v>188</v>
      </c>
      <c r="C495" s="380"/>
      <c r="D495" s="380"/>
      <c r="E495" s="380"/>
      <c r="F495" s="380"/>
      <c r="G495" s="380"/>
      <c r="H495" s="380"/>
      <c r="I495" s="380"/>
      <c r="J495" s="381"/>
      <c r="K495" s="199"/>
    </row>
    <row r="496" spans="1:11" ht="32.25" customHeight="1">
      <c r="A496" s="378" t="s">
        <v>146</v>
      </c>
      <c r="B496" s="417" t="s">
        <v>169</v>
      </c>
      <c r="C496" s="308"/>
      <c r="D496" s="21"/>
      <c r="E496" s="21">
        <f>E498+E500+E502</f>
        <v>22.07</v>
      </c>
      <c r="F496" s="21"/>
      <c r="G496" s="21">
        <f>G498+G500+G502</f>
        <v>23.29</v>
      </c>
      <c r="H496" s="386" t="s">
        <v>10</v>
      </c>
      <c r="I496" s="21">
        <f>I498+I500+I502</f>
        <v>22.07</v>
      </c>
      <c r="J496" s="35">
        <f>J498+J500+J502</f>
        <v>23.29</v>
      </c>
      <c r="K496" s="195">
        <f>J496/I496</f>
        <v>1.0552786588128682</v>
      </c>
    </row>
    <row r="497" spans="1:11" ht="65.25" customHeight="1">
      <c r="A497" s="378"/>
      <c r="B497" s="422"/>
      <c r="C497" s="302"/>
      <c r="D497" s="8"/>
      <c r="E497" s="8" t="s">
        <v>18</v>
      </c>
      <c r="F497" s="8"/>
      <c r="G497" s="8" t="s">
        <v>18</v>
      </c>
      <c r="H497" s="373"/>
      <c r="I497" s="8" t="s">
        <v>18</v>
      </c>
      <c r="J497" s="31" t="s">
        <v>18</v>
      </c>
      <c r="K497" s="64"/>
    </row>
    <row r="498" spans="1:11" ht="19.5" customHeight="1">
      <c r="A498" s="378" t="s">
        <v>254</v>
      </c>
      <c r="B498" s="371" t="s">
        <v>237</v>
      </c>
      <c r="C498" s="5" t="str">
        <f>C489</f>
        <v>№ 58/65</v>
      </c>
      <c r="D498" s="6">
        <f>E498/1.18</f>
        <v>1.423728813559322</v>
      </c>
      <c r="E498" s="6">
        <v>1.68</v>
      </c>
      <c r="F498" s="6">
        <f>G498/1.18</f>
        <v>1.7627118644067798</v>
      </c>
      <c r="G498" s="6">
        <v>2.08</v>
      </c>
      <c r="H498" s="373" t="s">
        <v>10</v>
      </c>
      <c r="I498" s="6">
        <f>E498</f>
        <v>1.68</v>
      </c>
      <c r="J498" s="29">
        <f>G498</f>
        <v>2.08</v>
      </c>
      <c r="K498" s="195">
        <f>J498/I498</f>
        <v>1.2380952380952381</v>
      </c>
    </row>
    <row r="499" spans="1:11" ht="40.5" customHeight="1">
      <c r="A499" s="378"/>
      <c r="B499" s="377"/>
      <c r="C499" s="45" t="str">
        <f>C490</f>
        <v>от 19.12.2013г.</v>
      </c>
      <c r="D499" s="7" t="s">
        <v>18</v>
      </c>
      <c r="E499" s="7" t="s">
        <v>18</v>
      </c>
      <c r="F499" s="7" t="s">
        <v>18</v>
      </c>
      <c r="G499" s="7" t="s">
        <v>18</v>
      </c>
      <c r="H499" s="373"/>
      <c r="I499" s="7" t="s">
        <v>18</v>
      </c>
      <c r="J499" s="32" t="s">
        <v>18</v>
      </c>
      <c r="K499" s="64"/>
    </row>
    <row r="500" spans="1:11" ht="24" customHeight="1">
      <c r="A500" s="378" t="s">
        <v>255</v>
      </c>
      <c r="B500" s="371" t="s">
        <v>238</v>
      </c>
      <c r="C500" s="5" t="str">
        <f>C471</f>
        <v>№ 59/192</v>
      </c>
      <c r="D500" s="6"/>
      <c r="E500" s="6">
        <v>11.34</v>
      </c>
      <c r="F500" s="6"/>
      <c r="G500" s="6">
        <f>G471</f>
        <v>11.8</v>
      </c>
      <c r="H500" s="373" t="s">
        <v>10</v>
      </c>
      <c r="I500" s="6">
        <f>E500</f>
        <v>11.34</v>
      </c>
      <c r="J500" s="29">
        <f>G500</f>
        <v>11.8</v>
      </c>
      <c r="K500" s="195">
        <f>J500/I500</f>
        <v>1.0405643738977073</v>
      </c>
    </row>
    <row r="501" spans="1:11" ht="27" customHeight="1">
      <c r="A501" s="378"/>
      <c r="B501" s="377"/>
      <c r="C501" s="45" t="str">
        <f>C472</f>
        <v>от 20.12.2013г.</v>
      </c>
      <c r="D501" s="7"/>
      <c r="E501" s="7" t="s">
        <v>18</v>
      </c>
      <c r="F501" s="7"/>
      <c r="G501" s="7" t="s">
        <v>18</v>
      </c>
      <c r="H501" s="373"/>
      <c r="I501" s="7" t="s">
        <v>18</v>
      </c>
      <c r="J501" s="32" t="s">
        <v>18</v>
      </c>
      <c r="K501" s="64"/>
    </row>
    <row r="502" spans="1:11" ht="30" customHeight="1">
      <c r="A502" s="378" t="s">
        <v>256</v>
      </c>
      <c r="B502" s="371" t="s">
        <v>239</v>
      </c>
      <c r="C502" s="5" t="str">
        <f>C500</f>
        <v>№ 59/192</v>
      </c>
      <c r="D502" s="6"/>
      <c r="E502" s="6">
        <v>9.05</v>
      </c>
      <c r="F502" s="6"/>
      <c r="G502" s="6">
        <f>G253</f>
        <v>9.41</v>
      </c>
      <c r="H502" s="373" t="s">
        <v>10</v>
      </c>
      <c r="I502" s="6">
        <f>E502</f>
        <v>9.05</v>
      </c>
      <c r="J502" s="29">
        <f>G502</f>
        <v>9.41</v>
      </c>
      <c r="K502" s="195">
        <f>J502/I502</f>
        <v>1.039779005524862</v>
      </c>
    </row>
    <row r="503" spans="1:11" ht="33" customHeight="1">
      <c r="A503" s="378"/>
      <c r="B503" s="377"/>
      <c r="C503" s="45" t="str">
        <f>C501</f>
        <v>от 20.12.2013г.</v>
      </c>
      <c r="D503" s="7"/>
      <c r="E503" s="7" t="s">
        <v>18</v>
      </c>
      <c r="F503" s="7"/>
      <c r="G503" s="7" t="s">
        <v>18</v>
      </c>
      <c r="H503" s="373"/>
      <c r="I503" s="7" t="s">
        <v>18</v>
      </c>
      <c r="J503" s="32" t="s">
        <v>18</v>
      </c>
      <c r="K503" s="64"/>
    </row>
    <row r="504" spans="1:11" ht="32.25" customHeight="1">
      <c r="A504" s="378" t="s">
        <v>147</v>
      </c>
      <c r="B504" s="375" t="s">
        <v>170</v>
      </c>
      <c r="C504" s="266"/>
      <c r="D504" s="6"/>
      <c r="E504" s="6">
        <f>E496</f>
        <v>22.07</v>
      </c>
      <c r="F504" s="6"/>
      <c r="G504" s="6">
        <f>G496</f>
        <v>23.29</v>
      </c>
      <c r="H504" s="131">
        <v>7.6</v>
      </c>
      <c r="I504" s="6">
        <f>E504*H504</f>
        <v>167.732</v>
      </c>
      <c r="J504" s="29">
        <f>G504*H504</f>
        <v>177.004</v>
      </c>
      <c r="K504" s="195">
        <f>J504/I504</f>
        <v>1.0552786588128682</v>
      </c>
    </row>
    <row r="505" spans="1:11" ht="42.75" customHeight="1">
      <c r="A505" s="378"/>
      <c r="B505" s="375"/>
      <c r="C505" s="302"/>
      <c r="D505" s="8"/>
      <c r="E505" s="8" t="s">
        <v>18</v>
      </c>
      <c r="F505" s="8"/>
      <c r="G505" s="8" t="s">
        <v>18</v>
      </c>
      <c r="H505" s="123" t="s">
        <v>20</v>
      </c>
      <c r="I505" s="8" t="s">
        <v>21</v>
      </c>
      <c r="J505" s="31" t="s">
        <v>21</v>
      </c>
      <c r="K505" s="64"/>
    </row>
    <row r="506" spans="1:11" ht="18.75" customHeight="1" hidden="1">
      <c r="A506" s="94"/>
      <c r="B506" s="111"/>
      <c r="C506" s="333"/>
      <c r="D506" s="51"/>
      <c r="E506" s="51"/>
      <c r="F506" s="51"/>
      <c r="G506" s="51"/>
      <c r="H506" s="127"/>
      <c r="I506" s="51"/>
      <c r="J506" s="112"/>
      <c r="K506" s="209"/>
    </row>
    <row r="507" spans="1:11" ht="50.25" customHeight="1">
      <c r="A507" s="94">
        <v>17</v>
      </c>
      <c r="B507" s="379" t="s">
        <v>274</v>
      </c>
      <c r="C507" s="380"/>
      <c r="D507" s="380"/>
      <c r="E507" s="380"/>
      <c r="F507" s="380"/>
      <c r="G507" s="380"/>
      <c r="H507" s="380"/>
      <c r="I507" s="380"/>
      <c r="J507" s="381"/>
      <c r="K507" s="199"/>
    </row>
    <row r="508" spans="1:14" ht="27.75" customHeight="1">
      <c r="A508" s="378" t="s">
        <v>148</v>
      </c>
      <c r="B508" s="375" t="s">
        <v>75</v>
      </c>
      <c r="C508" s="24" t="s">
        <v>365</v>
      </c>
      <c r="D508" s="330"/>
      <c r="E508" s="25">
        <v>27.29</v>
      </c>
      <c r="F508" s="25"/>
      <c r="G508" s="25">
        <v>28.5</v>
      </c>
      <c r="H508" s="373" t="s">
        <v>10</v>
      </c>
      <c r="I508" s="6">
        <f>E508</f>
        <v>27.29</v>
      </c>
      <c r="J508" s="30">
        <f>G508</f>
        <v>28.5</v>
      </c>
      <c r="K508" s="195">
        <f>J508/I508</f>
        <v>1.0443385855624772</v>
      </c>
      <c r="N508" s="88"/>
    </row>
    <row r="509" spans="1:11" ht="27.75" customHeight="1">
      <c r="A509" s="378"/>
      <c r="B509" s="375"/>
      <c r="C509" s="334" t="s">
        <v>304</v>
      </c>
      <c r="D509" s="331"/>
      <c r="E509" s="12" t="s">
        <v>18</v>
      </c>
      <c r="F509" s="12"/>
      <c r="G509" s="12" t="s">
        <v>18</v>
      </c>
      <c r="H509" s="373"/>
      <c r="I509" s="7" t="s">
        <v>18</v>
      </c>
      <c r="J509" s="33" t="s">
        <v>18</v>
      </c>
      <c r="K509" s="64"/>
    </row>
    <row r="510" spans="1:11" ht="30" customHeight="1">
      <c r="A510" s="378" t="s">
        <v>149</v>
      </c>
      <c r="B510" s="390" t="s">
        <v>84</v>
      </c>
      <c r="C510" s="330"/>
      <c r="D510" s="330"/>
      <c r="E510" s="25">
        <f>E508</f>
        <v>27.29</v>
      </c>
      <c r="F510" s="25"/>
      <c r="G510" s="25">
        <f>G508</f>
        <v>28.5</v>
      </c>
      <c r="H510" s="131">
        <v>7.6</v>
      </c>
      <c r="I510" s="6">
        <f>E510*H510+0.01</f>
        <v>207.414</v>
      </c>
      <c r="J510" s="30">
        <f>J508*H510</f>
        <v>216.6</v>
      </c>
      <c r="K510" s="195">
        <f>J510/I510</f>
        <v>1.044288235123955</v>
      </c>
    </row>
    <row r="511" spans="1:11" ht="60.75" customHeight="1">
      <c r="A511" s="378"/>
      <c r="B511" s="391"/>
      <c r="C511" s="331"/>
      <c r="D511" s="331"/>
      <c r="E511" s="12" t="s">
        <v>18</v>
      </c>
      <c r="F511" s="12"/>
      <c r="G511" s="12" t="s">
        <v>18</v>
      </c>
      <c r="H511" s="123" t="s">
        <v>20</v>
      </c>
      <c r="I511" s="8" t="s">
        <v>21</v>
      </c>
      <c r="J511" s="34" t="s">
        <v>21</v>
      </c>
      <c r="K511" s="64"/>
    </row>
    <row r="512" spans="1:11" ht="15.75" customHeight="1">
      <c r="A512" s="378"/>
      <c r="B512" s="371" t="s">
        <v>13</v>
      </c>
      <c r="C512" s="330"/>
      <c r="D512" s="330"/>
      <c r="E512" s="25">
        <f>E508</f>
        <v>27.29</v>
      </c>
      <c r="F512" s="25"/>
      <c r="G512" s="25">
        <f>G508</f>
        <v>28.5</v>
      </c>
      <c r="H512" s="131">
        <v>3.19</v>
      </c>
      <c r="I512" s="6">
        <f>E512*H512+0.01</f>
        <v>87.0651</v>
      </c>
      <c r="J512" s="30">
        <f>G512*H512-0.01</f>
        <v>90.90499999999999</v>
      </c>
      <c r="K512" s="195">
        <f>J512/I512</f>
        <v>1.0441037798153334</v>
      </c>
    </row>
    <row r="513" spans="1:11" ht="21" customHeight="1">
      <c r="A513" s="378"/>
      <c r="B513" s="377"/>
      <c r="C513" s="331"/>
      <c r="D513" s="331"/>
      <c r="E513" s="12" t="s">
        <v>18</v>
      </c>
      <c r="F513" s="12"/>
      <c r="G513" s="12" t="s">
        <v>18</v>
      </c>
      <c r="H513" s="123" t="s">
        <v>20</v>
      </c>
      <c r="I513" s="8" t="s">
        <v>21</v>
      </c>
      <c r="J513" s="34" t="s">
        <v>21</v>
      </c>
      <c r="K513" s="64"/>
    </row>
    <row r="514" spans="1:11" ht="18" customHeight="1">
      <c r="A514" s="382"/>
      <c r="B514" s="371" t="s">
        <v>74</v>
      </c>
      <c r="C514" s="330"/>
      <c r="D514" s="330"/>
      <c r="E514" s="25">
        <f>E508</f>
        <v>27.29</v>
      </c>
      <c r="F514" s="25"/>
      <c r="G514" s="25">
        <f>G508</f>
        <v>28.5</v>
      </c>
      <c r="H514" s="131">
        <v>4.41</v>
      </c>
      <c r="I514" s="6">
        <f>E514*H514+0.01</f>
        <v>120.3589</v>
      </c>
      <c r="J514" s="30">
        <f>J508*H514</f>
        <v>125.685</v>
      </c>
      <c r="K514" s="195">
        <f>J514/I514</f>
        <v>1.044251816857748</v>
      </c>
    </row>
    <row r="515" spans="1:11" ht="22.5" customHeight="1">
      <c r="A515" s="415"/>
      <c r="B515" s="372"/>
      <c r="C515" s="335"/>
      <c r="D515" s="331"/>
      <c r="E515" s="12" t="s">
        <v>18</v>
      </c>
      <c r="F515" s="12"/>
      <c r="G515" s="12" t="s">
        <v>18</v>
      </c>
      <c r="H515" s="126" t="s">
        <v>20</v>
      </c>
      <c r="I515" s="10" t="s">
        <v>21</v>
      </c>
      <c r="J515" s="81" t="s">
        <v>21</v>
      </c>
      <c r="K515" s="210"/>
    </row>
    <row r="516" spans="1:15" s="3" customFormat="1" ht="59.25" customHeight="1">
      <c r="A516" s="106" t="s">
        <v>116</v>
      </c>
      <c r="B516" s="496" t="s">
        <v>117</v>
      </c>
      <c r="C516" s="497"/>
      <c r="D516" s="497"/>
      <c r="E516" s="497"/>
      <c r="F516" s="497"/>
      <c r="G516" s="497"/>
      <c r="H516" s="497"/>
      <c r="I516" s="497"/>
      <c r="J516" s="497"/>
      <c r="K516" s="209"/>
      <c r="O516" s="26"/>
    </row>
    <row r="517" spans="1:15" s="18" customFormat="1" ht="24.75" customHeight="1">
      <c r="A517" s="378" t="s">
        <v>5</v>
      </c>
      <c r="B517" s="375" t="s">
        <v>124</v>
      </c>
      <c r="C517" s="5" t="s">
        <v>257</v>
      </c>
      <c r="D517" s="396">
        <v>0.29</v>
      </c>
      <c r="E517" s="397"/>
      <c r="F517" s="396">
        <v>0.29</v>
      </c>
      <c r="G517" s="397"/>
      <c r="H517" s="131">
        <v>1</v>
      </c>
      <c r="I517" s="6">
        <f>D517</f>
        <v>0.29</v>
      </c>
      <c r="J517" s="30">
        <f>F517</f>
        <v>0.29</v>
      </c>
      <c r="K517" s="195">
        <f>J517/I517</f>
        <v>1</v>
      </c>
      <c r="O517" s="188"/>
    </row>
    <row r="518" spans="1:15" s="18" customFormat="1" ht="21.75" customHeight="1">
      <c r="A518" s="378"/>
      <c r="B518" s="375"/>
      <c r="C518" s="45" t="s">
        <v>258</v>
      </c>
      <c r="D518" s="394" t="s">
        <v>139</v>
      </c>
      <c r="E518" s="395"/>
      <c r="F518" s="394" t="s">
        <v>139</v>
      </c>
      <c r="G518" s="395"/>
      <c r="H518" s="122" t="s">
        <v>125</v>
      </c>
      <c r="I518" s="7" t="s">
        <v>7</v>
      </c>
      <c r="J518" s="33" t="s">
        <v>7</v>
      </c>
      <c r="K518" s="64"/>
      <c r="O518" s="188"/>
    </row>
    <row r="519" spans="1:15" s="18" customFormat="1" ht="26.25" customHeight="1">
      <c r="A519" s="378" t="s">
        <v>8</v>
      </c>
      <c r="B519" s="375" t="s">
        <v>118</v>
      </c>
      <c r="C519" s="11" t="s">
        <v>297</v>
      </c>
      <c r="D519" s="396">
        <v>9.75</v>
      </c>
      <c r="E519" s="397"/>
      <c r="F519" s="396">
        <v>9.75</v>
      </c>
      <c r="G519" s="397"/>
      <c r="H519" s="131">
        <v>1</v>
      </c>
      <c r="I519" s="6">
        <f>D519</f>
        <v>9.75</v>
      </c>
      <c r="J519" s="30">
        <f>F519</f>
        <v>9.75</v>
      </c>
      <c r="K519" s="195">
        <f>J519/I519</f>
        <v>1</v>
      </c>
      <c r="O519" s="188"/>
    </row>
    <row r="520" spans="1:15" s="18" customFormat="1" ht="24" customHeight="1">
      <c r="A520" s="378"/>
      <c r="B520" s="375"/>
      <c r="C520" s="45" t="s">
        <v>298</v>
      </c>
      <c r="D520" s="394" t="s">
        <v>139</v>
      </c>
      <c r="E520" s="395"/>
      <c r="F520" s="394" t="s">
        <v>139</v>
      </c>
      <c r="G520" s="395"/>
      <c r="H520" s="122" t="s">
        <v>125</v>
      </c>
      <c r="I520" s="7" t="s">
        <v>7</v>
      </c>
      <c r="J520" s="33" t="s">
        <v>7</v>
      </c>
      <c r="K520" s="64"/>
      <c r="O520" s="188"/>
    </row>
    <row r="521" spans="1:15" s="18" customFormat="1" ht="23.25" customHeight="1">
      <c r="A521" s="382" t="s">
        <v>11</v>
      </c>
      <c r="B521" s="376" t="s">
        <v>119</v>
      </c>
      <c r="C521" s="308"/>
      <c r="D521" s="396">
        <v>0.17</v>
      </c>
      <c r="E521" s="397"/>
      <c r="F521" s="396">
        <v>0.17</v>
      </c>
      <c r="G521" s="397"/>
      <c r="H521" s="131">
        <v>1</v>
      </c>
      <c r="I521" s="6">
        <f>D521</f>
        <v>0.17</v>
      </c>
      <c r="J521" s="30">
        <f>F521</f>
        <v>0.17</v>
      </c>
      <c r="K521" s="195">
        <f>J521/I521</f>
        <v>1</v>
      </c>
      <c r="O521" s="188"/>
    </row>
    <row r="522" spans="1:15" s="18" customFormat="1" ht="24" customHeight="1">
      <c r="A522" s="383"/>
      <c r="B522" s="385"/>
      <c r="C522" s="308"/>
      <c r="D522" s="394" t="s">
        <v>139</v>
      </c>
      <c r="E522" s="395"/>
      <c r="F522" s="394" t="s">
        <v>139</v>
      </c>
      <c r="G522" s="395"/>
      <c r="H522" s="122" t="s">
        <v>125</v>
      </c>
      <c r="I522" s="7" t="s">
        <v>7</v>
      </c>
      <c r="J522" s="33" t="s">
        <v>7</v>
      </c>
      <c r="K522" s="64"/>
      <c r="O522" s="188"/>
    </row>
    <row r="523" spans="1:15" s="18" customFormat="1" ht="21" customHeight="1">
      <c r="A523" s="382" t="s">
        <v>14</v>
      </c>
      <c r="B523" s="371" t="s">
        <v>120</v>
      </c>
      <c r="C523" s="308"/>
      <c r="D523" s="396">
        <v>0.69</v>
      </c>
      <c r="E523" s="397"/>
      <c r="F523" s="396">
        <v>0.69</v>
      </c>
      <c r="G523" s="397"/>
      <c r="H523" s="131">
        <v>1</v>
      </c>
      <c r="I523" s="6">
        <f>D523</f>
        <v>0.69</v>
      </c>
      <c r="J523" s="30">
        <f>F523</f>
        <v>0.69</v>
      </c>
      <c r="K523" s="195">
        <f>J523/I523</f>
        <v>1</v>
      </c>
      <c r="O523" s="188"/>
    </row>
    <row r="524" spans="1:15" s="18" customFormat="1" ht="23.25" customHeight="1">
      <c r="A524" s="383"/>
      <c r="B524" s="377"/>
      <c r="C524" s="308"/>
      <c r="D524" s="394" t="s">
        <v>139</v>
      </c>
      <c r="E524" s="395"/>
      <c r="F524" s="394" t="s">
        <v>139</v>
      </c>
      <c r="G524" s="395"/>
      <c r="H524" s="122" t="s">
        <v>125</v>
      </c>
      <c r="I524" s="7" t="s">
        <v>7</v>
      </c>
      <c r="J524" s="33" t="s">
        <v>7</v>
      </c>
      <c r="K524" s="64"/>
      <c r="O524" s="188"/>
    </row>
    <row r="525" spans="1:15" s="18" customFormat="1" ht="28.5" customHeight="1">
      <c r="A525" s="382" t="s">
        <v>70</v>
      </c>
      <c r="B525" s="371" t="s">
        <v>121</v>
      </c>
      <c r="C525" s="308"/>
      <c r="D525" s="396">
        <v>7.7</v>
      </c>
      <c r="E525" s="397"/>
      <c r="F525" s="396">
        <v>7.7</v>
      </c>
      <c r="G525" s="397"/>
      <c r="H525" s="131">
        <v>1</v>
      </c>
      <c r="I525" s="6">
        <f>D525</f>
        <v>7.7</v>
      </c>
      <c r="J525" s="30">
        <f>F525</f>
        <v>7.7</v>
      </c>
      <c r="K525" s="195">
        <f>J525/I525</f>
        <v>1</v>
      </c>
      <c r="O525" s="188"/>
    </row>
    <row r="526" spans="1:15" s="18" customFormat="1" ht="23.25" customHeight="1">
      <c r="A526" s="383"/>
      <c r="B526" s="377"/>
      <c r="C526" s="308"/>
      <c r="D526" s="394" t="s">
        <v>139</v>
      </c>
      <c r="E526" s="395"/>
      <c r="F526" s="394" t="s">
        <v>139</v>
      </c>
      <c r="G526" s="395"/>
      <c r="H526" s="122" t="s">
        <v>125</v>
      </c>
      <c r="I526" s="7" t="s">
        <v>7</v>
      </c>
      <c r="J526" s="33" t="s">
        <v>7</v>
      </c>
      <c r="K526" s="64"/>
      <c r="O526" s="188"/>
    </row>
    <row r="527" spans="1:15" s="18" customFormat="1" ht="27" customHeight="1">
      <c r="A527" s="382" t="s">
        <v>71</v>
      </c>
      <c r="B527" s="376" t="s">
        <v>122</v>
      </c>
      <c r="C527" s="308"/>
      <c r="D527" s="396">
        <v>2.58</v>
      </c>
      <c r="E527" s="397"/>
      <c r="F527" s="396">
        <v>2.58</v>
      </c>
      <c r="G527" s="397"/>
      <c r="H527" s="131">
        <v>1</v>
      </c>
      <c r="I527" s="6">
        <f>D527</f>
        <v>2.58</v>
      </c>
      <c r="J527" s="30">
        <f>F527</f>
        <v>2.58</v>
      </c>
      <c r="K527" s="195">
        <f>J527/I527</f>
        <v>1</v>
      </c>
      <c r="O527" s="188"/>
    </row>
    <row r="528" spans="1:15" s="18" customFormat="1" ht="21" customHeight="1">
      <c r="A528" s="383"/>
      <c r="B528" s="385"/>
      <c r="C528" s="308"/>
      <c r="D528" s="394" t="s">
        <v>139</v>
      </c>
      <c r="E528" s="395"/>
      <c r="F528" s="394" t="s">
        <v>139</v>
      </c>
      <c r="G528" s="395"/>
      <c r="H528" s="122" t="s">
        <v>125</v>
      </c>
      <c r="I528" s="7" t="s">
        <v>7</v>
      </c>
      <c r="J528" s="33" t="s">
        <v>7</v>
      </c>
      <c r="K528" s="64"/>
      <c r="O528" s="188"/>
    </row>
    <row r="529" spans="1:15" s="18" customFormat="1" ht="21.75" customHeight="1">
      <c r="A529" s="382" t="s">
        <v>72</v>
      </c>
      <c r="B529" s="376" t="s">
        <v>123</v>
      </c>
      <c r="C529" s="308"/>
      <c r="D529" s="396">
        <v>1.8</v>
      </c>
      <c r="E529" s="397"/>
      <c r="F529" s="396">
        <v>1.8</v>
      </c>
      <c r="G529" s="397"/>
      <c r="H529" s="131">
        <v>1</v>
      </c>
      <c r="I529" s="6">
        <f>D529</f>
        <v>1.8</v>
      </c>
      <c r="J529" s="30">
        <f>F529</f>
        <v>1.8</v>
      </c>
      <c r="K529" s="195">
        <f>J529/I529</f>
        <v>1</v>
      </c>
      <c r="O529" s="188"/>
    </row>
    <row r="530" spans="1:15" s="18" customFormat="1" ht="21.75" customHeight="1">
      <c r="A530" s="383"/>
      <c r="B530" s="385"/>
      <c r="C530" s="302"/>
      <c r="D530" s="394" t="s">
        <v>140</v>
      </c>
      <c r="E530" s="395"/>
      <c r="F530" s="394" t="s">
        <v>140</v>
      </c>
      <c r="G530" s="395"/>
      <c r="H530" s="122" t="s">
        <v>126</v>
      </c>
      <c r="I530" s="8" t="s">
        <v>21</v>
      </c>
      <c r="J530" s="34" t="s">
        <v>21</v>
      </c>
      <c r="K530" s="64"/>
      <c r="O530" s="188"/>
    </row>
    <row r="531" spans="1:15" s="3" customFormat="1" ht="51" customHeight="1">
      <c r="A531" s="94"/>
      <c r="B531" s="510" t="s">
        <v>127</v>
      </c>
      <c r="C531" s="511"/>
      <c r="D531" s="512"/>
      <c r="E531" s="512"/>
      <c r="F531" s="512"/>
      <c r="G531" s="512"/>
      <c r="H531" s="512"/>
      <c r="I531" s="512"/>
      <c r="J531" s="513"/>
      <c r="K531" s="197"/>
      <c r="O531" s="26"/>
    </row>
    <row r="532" spans="1:11" ht="21" customHeight="1">
      <c r="A532" s="378" t="s">
        <v>24</v>
      </c>
      <c r="B532" s="375" t="s">
        <v>124</v>
      </c>
      <c r="C532" s="24" t="s">
        <v>259</v>
      </c>
      <c r="D532" s="396">
        <v>0.57</v>
      </c>
      <c r="E532" s="397"/>
      <c r="F532" s="396">
        <v>0.57</v>
      </c>
      <c r="G532" s="397"/>
      <c r="H532" s="131">
        <v>1</v>
      </c>
      <c r="I532" s="6">
        <f>D532</f>
        <v>0.57</v>
      </c>
      <c r="J532" s="30">
        <f>F532</f>
        <v>0.57</v>
      </c>
      <c r="K532" s="195">
        <f>J532/I532</f>
        <v>1</v>
      </c>
    </row>
    <row r="533" spans="1:11" ht="30.75" customHeight="1">
      <c r="A533" s="378"/>
      <c r="B533" s="375"/>
      <c r="C533" s="334" t="s">
        <v>208</v>
      </c>
      <c r="D533" s="394" t="s">
        <v>139</v>
      </c>
      <c r="E533" s="395"/>
      <c r="F533" s="394" t="s">
        <v>139</v>
      </c>
      <c r="G533" s="395"/>
      <c r="H533" s="122" t="s">
        <v>125</v>
      </c>
      <c r="I533" s="7" t="s">
        <v>7</v>
      </c>
      <c r="J533" s="33" t="s">
        <v>7</v>
      </c>
      <c r="K533" s="64"/>
    </row>
    <row r="534" spans="1:19" ht="27.75" customHeight="1">
      <c r="A534" s="378" t="s">
        <v>25</v>
      </c>
      <c r="B534" s="375" t="s">
        <v>118</v>
      </c>
      <c r="C534" s="24" t="s">
        <v>299</v>
      </c>
      <c r="D534" s="396">
        <v>7.42</v>
      </c>
      <c r="E534" s="397"/>
      <c r="F534" s="396">
        <v>7.42</v>
      </c>
      <c r="G534" s="397"/>
      <c r="H534" s="131">
        <v>1</v>
      </c>
      <c r="I534" s="6">
        <f>D534</f>
        <v>7.42</v>
      </c>
      <c r="J534" s="30">
        <f>F534</f>
        <v>7.42</v>
      </c>
      <c r="K534" s="195">
        <f>J534/I534</f>
        <v>1</v>
      </c>
      <c r="L534" s="118" t="s">
        <v>279</v>
      </c>
      <c r="M534" s="118"/>
      <c r="N534" s="118"/>
      <c r="O534" s="190"/>
      <c r="P534" s="118"/>
      <c r="Q534" s="118"/>
      <c r="R534" s="113"/>
      <c r="S534" s="113"/>
    </row>
    <row r="535" spans="1:19" ht="22.5" customHeight="1">
      <c r="A535" s="378"/>
      <c r="B535" s="375"/>
      <c r="C535" s="334" t="s">
        <v>298</v>
      </c>
      <c r="D535" s="394" t="s">
        <v>139</v>
      </c>
      <c r="E535" s="395"/>
      <c r="F535" s="394" t="s">
        <v>139</v>
      </c>
      <c r="G535" s="395"/>
      <c r="H535" s="122" t="s">
        <v>125</v>
      </c>
      <c r="I535" s="7" t="s">
        <v>7</v>
      </c>
      <c r="J535" s="33" t="s">
        <v>7</v>
      </c>
      <c r="K535" s="64"/>
      <c r="L535" s="118" t="s">
        <v>280</v>
      </c>
      <c r="M535" s="118"/>
      <c r="N535" s="118"/>
      <c r="O535" s="190"/>
      <c r="P535" s="118"/>
      <c r="Q535" s="118"/>
      <c r="R535" s="113"/>
      <c r="S535" s="113"/>
    </row>
    <row r="536" spans="1:19" ht="32.25" customHeight="1">
      <c r="A536" s="382" t="s">
        <v>26</v>
      </c>
      <c r="B536" s="376" t="s">
        <v>119</v>
      </c>
      <c r="C536" s="24"/>
      <c r="D536" s="396">
        <v>0.21</v>
      </c>
      <c r="E536" s="397"/>
      <c r="F536" s="396">
        <v>0.21</v>
      </c>
      <c r="G536" s="397"/>
      <c r="H536" s="131">
        <v>1</v>
      </c>
      <c r="I536" s="6">
        <f>D536</f>
        <v>0.21</v>
      </c>
      <c r="J536" s="30">
        <f>F536</f>
        <v>0.21</v>
      </c>
      <c r="K536" s="195">
        <f>J536/I536</f>
        <v>1</v>
      </c>
      <c r="L536" s="118" t="s">
        <v>281</v>
      </c>
      <c r="M536" s="118"/>
      <c r="N536" s="118"/>
      <c r="O536" s="190"/>
      <c r="P536" s="118"/>
      <c r="Q536" s="118"/>
      <c r="R536" s="113"/>
      <c r="S536" s="113"/>
    </row>
    <row r="537" spans="1:11" ht="18.75" customHeight="1">
      <c r="A537" s="383"/>
      <c r="B537" s="385"/>
      <c r="C537" s="331"/>
      <c r="D537" s="394" t="s">
        <v>139</v>
      </c>
      <c r="E537" s="395"/>
      <c r="F537" s="394" t="s">
        <v>139</v>
      </c>
      <c r="G537" s="395"/>
      <c r="H537" s="122" t="s">
        <v>125</v>
      </c>
      <c r="I537" s="7" t="s">
        <v>7</v>
      </c>
      <c r="J537" s="33" t="s">
        <v>7</v>
      </c>
      <c r="K537" s="64"/>
    </row>
    <row r="538" spans="1:11" ht="27" customHeight="1">
      <c r="A538" s="382" t="s">
        <v>27</v>
      </c>
      <c r="B538" s="371" t="s">
        <v>120</v>
      </c>
      <c r="C538" s="336"/>
      <c r="D538" s="396">
        <v>0.8</v>
      </c>
      <c r="E538" s="397"/>
      <c r="F538" s="396">
        <v>0.8</v>
      </c>
      <c r="G538" s="397"/>
      <c r="H538" s="131">
        <v>1</v>
      </c>
      <c r="I538" s="6">
        <f>D538</f>
        <v>0.8</v>
      </c>
      <c r="J538" s="30">
        <f>F538</f>
        <v>0.8</v>
      </c>
      <c r="K538" s="195">
        <f>J538/I538</f>
        <v>1</v>
      </c>
    </row>
    <row r="539" spans="1:11" ht="24" customHeight="1">
      <c r="A539" s="383"/>
      <c r="B539" s="377"/>
      <c r="C539" s="331"/>
      <c r="D539" s="394" t="s">
        <v>139</v>
      </c>
      <c r="E539" s="395"/>
      <c r="F539" s="394" t="s">
        <v>139</v>
      </c>
      <c r="G539" s="395"/>
      <c r="H539" s="122" t="s">
        <v>125</v>
      </c>
      <c r="I539" s="7" t="s">
        <v>7</v>
      </c>
      <c r="J539" s="33" t="s">
        <v>7</v>
      </c>
      <c r="K539" s="64"/>
    </row>
    <row r="540" spans="1:11" ht="20.25" customHeight="1">
      <c r="A540" s="382" t="s">
        <v>128</v>
      </c>
      <c r="B540" s="376" t="s">
        <v>123</v>
      </c>
      <c r="C540" s="336"/>
      <c r="D540" s="396">
        <v>0.92</v>
      </c>
      <c r="E540" s="397"/>
      <c r="F540" s="396">
        <v>0.92</v>
      </c>
      <c r="G540" s="397"/>
      <c r="H540" s="131">
        <v>1</v>
      </c>
      <c r="I540" s="6">
        <f>D540</f>
        <v>0.92</v>
      </c>
      <c r="J540" s="30">
        <f>F540</f>
        <v>0.92</v>
      </c>
      <c r="K540" s="195">
        <f>J540/I540</f>
        <v>1</v>
      </c>
    </row>
    <row r="541" spans="1:11" ht="31.5" customHeight="1">
      <c r="A541" s="383"/>
      <c r="B541" s="385"/>
      <c r="C541" s="331"/>
      <c r="D541" s="394" t="s">
        <v>139</v>
      </c>
      <c r="E541" s="395"/>
      <c r="F541" s="394" t="s">
        <v>139</v>
      </c>
      <c r="G541" s="395"/>
      <c r="H541" s="122" t="s">
        <v>126</v>
      </c>
      <c r="I541" s="7" t="s">
        <v>7</v>
      </c>
      <c r="J541" s="33" t="s">
        <v>7</v>
      </c>
      <c r="K541" s="64"/>
    </row>
    <row r="542" spans="1:15" s="3" customFormat="1" ht="38.25" customHeight="1">
      <c r="A542" s="107" t="s">
        <v>129</v>
      </c>
      <c r="B542" s="379" t="s">
        <v>130</v>
      </c>
      <c r="C542" s="380"/>
      <c r="D542" s="380"/>
      <c r="E542" s="380"/>
      <c r="F542" s="380"/>
      <c r="G542" s="380"/>
      <c r="H542" s="380"/>
      <c r="I542" s="380"/>
      <c r="J542" s="500"/>
      <c r="K542" s="197"/>
      <c r="O542" s="26"/>
    </row>
    <row r="543" spans="1:11" ht="29.25" customHeight="1">
      <c r="A543" s="392" t="s">
        <v>5</v>
      </c>
      <c r="B543" s="390" t="s">
        <v>261</v>
      </c>
      <c r="C543" s="24" t="s">
        <v>292</v>
      </c>
      <c r="D543" s="404">
        <v>2.41</v>
      </c>
      <c r="E543" s="405"/>
      <c r="F543" s="404">
        <v>2.51</v>
      </c>
      <c r="G543" s="405"/>
      <c r="H543" s="373" t="s">
        <v>10</v>
      </c>
      <c r="I543" s="50">
        <f>D543</f>
        <v>2.41</v>
      </c>
      <c r="J543" s="83">
        <f>F543</f>
        <v>2.51</v>
      </c>
      <c r="K543" s="195">
        <f>J543/I543</f>
        <v>1.0414937759336098</v>
      </c>
    </row>
    <row r="544" spans="1:11" ht="31.5" customHeight="1">
      <c r="A544" s="393"/>
      <c r="B544" s="391"/>
      <c r="C544" s="514" t="s">
        <v>293</v>
      </c>
      <c r="D544" s="387" t="s">
        <v>131</v>
      </c>
      <c r="E544" s="388"/>
      <c r="F544" s="387" t="s">
        <v>131</v>
      </c>
      <c r="G544" s="388"/>
      <c r="H544" s="373"/>
      <c r="I544" s="192" t="s">
        <v>131</v>
      </c>
      <c r="J544" s="84" t="s">
        <v>131</v>
      </c>
      <c r="K544" s="64"/>
    </row>
    <row r="545" spans="1:11" ht="45.75" customHeight="1">
      <c r="A545" s="392" t="s">
        <v>8</v>
      </c>
      <c r="B545" s="390" t="s">
        <v>133</v>
      </c>
      <c r="C545" s="515"/>
      <c r="D545" s="404">
        <f>D543</f>
        <v>2.41</v>
      </c>
      <c r="E545" s="405"/>
      <c r="F545" s="404">
        <f>F543</f>
        <v>2.51</v>
      </c>
      <c r="G545" s="405"/>
      <c r="H545" s="130">
        <v>90</v>
      </c>
      <c r="I545" s="193">
        <f>D545*H545</f>
        <v>216.9</v>
      </c>
      <c r="J545" s="85">
        <f>F545*H545</f>
        <v>225.89999999999998</v>
      </c>
      <c r="K545" s="195">
        <f>J545/I545</f>
        <v>1.0414937759336098</v>
      </c>
    </row>
    <row r="546" spans="1:11" ht="37.5" customHeight="1">
      <c r="A546" s="393"/>
      <c r="B546" s="391"/>
      <c r="C546" s="337"/>
      <c r="D546" s="387" t="s">
        <v>131</v>
      </c>
      <c r="E546" s="388"/>
      <c r="F546" s="387" t="s">
        <v>131</v>
      </c>
      <c r="G546" s="388"/>
      <c r="H546" s="123" t="s">
        <v>141</v>
      </c>
      <c r="I546" s="8" t="s">
        <v>132</v>
      </c>
      <c r="J546" s="34" t="s">
        <v>132</v>
      </c>
      <c r="K546" s="64"/>
    </row>
    <row r="547" spans="1:11" ht="33" customHeight="1">
      <c r="A547" s="392" t="s">
        <v>25</v>
      </c>
      <c r="B547" s="390" t="s">
        <v>134</v>
      </c>
      <c r="C547" s="338"/>
      <c r="D547" s="404">
        <v>1.69</v>
      </c>
      <c r="E547" s="405"/>
      <c r="F547" s="404">
        <v>2.01</v>
      </c>
      <c r="G547" s="405"/>
      <c r="H547" s="373" t="s">
        <v>10</v>
      </c>
      <c r="I547" s="50">
        <f>D547</f>
        <v>1.69</v>
      </c>
      <c r="J547" s="83">
        <f>F547</f>
        <v>2.01</v>
      </c>
      <c r="K547" s="195">
        <f>J547/I547</f>
        <v>1.1893491124260354</v>
      </c>
    </row>
    <row r="548" spans="1:11" ht="26.25" customHeight="1">
      <c r="A548" s="393"/>
      <c r="B548" s="391"/>
      <c r="C548" s="339"/>
      <c r="D548" s="387" t="s">
        <v>131</v>
      </c>
      <c r="E548" s="388"/>
      <c r="F548" s="387" t="s">
        <v>131</v>
      </c>
      <c r="G548" s="388"/>
      <c r="H548" s="373"/>
      <c r="I548" s="192" t="s">
        <v>131</v>
      </c>
      <c r="J548" s="84" t="s">
        <v>131</v>
      </c>
      <c r="K548" s="64"/>
    </row>
    <row r="549" spans="1:11" ht="25.5" customHeight="1">
      <c r="A549" s="392" t="s">
        <v>25</v>
      </c>
      <c r="B549" s="390" t="s">
        <v>135</v>
      </c>
      <c r="C549" s="337"/>
      <c r="D549" s="404">
        <f>D547</f>
        <v>1.69</v>
      </c>
      <c r="E549" s="405"/>
      <c r="F549" s="404">
        <f>F547</f>
        <v>2.01</v>
      </c>
      <c r="G549" s="405"/>
      <c r="H549" s="130">
        <v>130</v>
      </c>
      <c r="I549" s="193">
        <f>D549*H549</f>
        <v>219.7</v>
      </c>
      <c r="J549" s="85">
        <f>F549*H549</f>
        <v>261.29999999999995</v>
      </c>
      <c r="K549" s="195">
        <f>J549/I549</f>
        <v>1.1893491124260354</v>
      </c>
    </row>
    <row r="550" spans="1:11" ht="36.75" customHeight="1">
      <c r="A550" s="393"/>
      <c r="B550" s="391"/>
      <c r="C550" s="339"/>
      <c r="D550" s="387" t="s">
        <v>131</v>
      </c>
      <c r="E550" s="388"/>
      <c r="F550" s="387" t="s">
        <v>131</v>
      </c>
      <c r="G550" s="388"/>
      <c r="H550" s="123" t="s">
        <v>141</v>
      </c>
      <c r="I550" s="8" t="s">
        <v>132</v>
      </c>
      <c r="J550" s="34" t="s">
        <v>132</v>
      </c>
      <c r="K550" s="64"/>
    </row>
    <row r="551" spans="1:11" ht="27" customHeight="1">
      <c r="A551" s="392" t="s">
        <v>29</v>
      </c>
      <c r="B551" s="442" t="s">
        <v>262</v>
      </c>
      <c r="C551" s="24" t="s">
        <v>295</v>
      </c>
      <c r="D551" s="498">
        <v>5.26</v>
      </c>
      <c r="E551" s="499"/>
      <c r="F551" s="498">
        <v>5.48</v>
      </c>
      <c r="G551" s="499"/>
      <c r="H551" s="373" t="s">
        <v>10</v>
      </c>
      <c r="I551" s="214">
        <f>D551</f>
        <v>5.26</v>
      </c>
      <c r="J551" s="86">
        <f>F551</f>
        <v>5.48</v>
      </c>
      <c r="K551" s="195">
        <f>J551/I551</f>
        <v>1.0418250950570342</v>
      </c>
    </row>
    <row r="552" spans="1:11" ht="32.25" customHeight="1">
      <c r="A552" s="393"/>
      <c r="B552" s="443"/>
      <c r="C552" s="334" t="s">
        <v>296</v>
      </c>
      <c r="D552" s="387" t="s">
        <v>18</v>
      </c>
      <c r="E552" s="388"/>
      <c r="F552" s="387" t="s">
        <v>18</v>
      </c>
      <c r="G552" s="388"/>
      <c r="H552" s="373"/>
      <c r="I552" s="192" t="s">
        <v>18</v>
      </c>
      <c r="J552" s="84" t="s">
        <v>18</v>
      </c>
      <c r="K552" s="64"/>
    </row>
    <row r="553" spans="1:11" ht="25.5" customHeight="1">
      <c r="A553" s="392" t="s">
        <v>30</v>
      </c>
      <c r="B553" s="442" t="s">
        <v>142</v>
      </c>
      <c r="C553" s="340"/>
      <c r="D553" s="498">
        <f>D551</f>
        <v>5.26</v>
      </c>
      <c r="E553" s="499"/>
      <c r="F553" s="498">
        <f>F551</f>
        <v>5.48</v>
      </c>
      <c r="G553" s="499"/>
      <c r="H553" s="130">
        <v>12</v>
      </c>
      <c r="I553" s="193">
        <f>D553*H553</f>
        <v>63.12</v>
      </c>
      <c r="J553" s="85">
        <f>J551*H553</f>
        <v>65.76</v>
      </c>
      <c r="K553" s="195">
        <f>J553/I553</f>
        <v>1.0418250950570342</v>
      </c>
    </row>
    <row r="554" spans="1:11" ht="36.75" customHeight="1">
      <c r="A554" s="393"/>
      <c r="B554" s="443"/>
      <c r="C554" s="341"/>
      <c r="D554" s="387" t="s">
        <v>18</v>
      </c>
      <c r="E554" s="388"/>
      <c r="F554" s="387" t="s">
        <v>18</v>
      </c>
      <c r="G554" s="388"/>
      <c r="H554" s="123" t="s">
        <v>263</v>
      </c>
      <c r="I554" s="8" t="s">
        <v>138</v>
      </c>
      <c r="J554" s="34" t="s">
        <v>138</v>
      </c>
      <c r="K554" s="64"/>
    </row>
    <row r="555" spans="1:11" ht="27.75" customHeight="1">
      <c r="A555" s="392" t="s">
        <v>31</v>
      </c>
      <c r="B555" s="442" t="s">
        <v>145</v>
      </c>
      <c r="C555" s="342"/>
      <c r="D555" s="498">
        <f>D551</f>
        <v>5.26</v>
      </c>
      <c r="E555" s="499"/>
      <c r="F555" s="498">
        <f>F551</f>
        <v>5.48</v>
      </c>
      <c r="G555" s="499"/>
      <c r="H555" s="130">
        <v>25.2</v>
      </c>
      <c r="I555" s="193">
        <f>I551*H555</f>
        <v>132.552</v>
      </c>
      <c r="J555" s="85">
        <f>J551*H555</f>
        <v>138.096</v>
      </c>
      <c r="K555" s="195">
        <f>J555/I555</f>
        <v>1.0418250950570342</v>
      </c>
    </row>
    <row r="556" spans="1:11" ht="36" customHeight="1">
      <c r="A556" s="393"/>
      <c r="B556" s="443"/>
      <c r="C556" s="276"/>
      <c r="D556" s="387" t="s">
        <v>18</v>
      </c>
      <c r="E556" s="388"/>
      <c r="F556" s="387" t="s">
        <v>18</v>
      </c>
      <c r="G556" s="388"/>
      <c r="H556" s="123" t="s">
        <v>263</v>
      </c>
      <c r="I556" s="8" t="s">
        <v>138</v>
      </c>
      <c r="J556" s="34" t="s">
        <v>138</v>
      </c>
      <c r="K556" s="64"/>
    </row>
    <row r="557" spans="1:11" ht="25.5" customHeight="1">
      <c r="A557" s="392" t="s">
        <v>32</v>
      </c>
      <c r="B557" s="442" t="s">
        <v>137</v>
      </c>
      <c r="C557" s="340"/>
      <c r="D557" s="498">
        <f>D551</f>
        <v>5.26</v>
      </c>
      <c r="E557" s="499"/>
      <c r="F557" s="498">
        <f>F551</f>
        <v>5.48</v>
      </c>
      <c r="G557" s="499"/>
      <c r="H557" s="130">
        <v>16.5</v>
      </c>
      <c r="I557" s="6">
        <f>I551*H557</f>
        <v>86.78999999999999</v>
      </c>
      <c r="J557" s="30">
        <f>J551*H557</f>
        <v>90.42</v>
      </c>
      <c r="K557" s="195">
        <f>J557/I557</f>
        <v>1.0418250950570342</v>
      </c>
    </row>
    <row r="558" spans="1:11" ht="41.25" customHeight="1">
      <c r="A558" s="393"/>
      <c r="B558" s="443"/>
      <c r="C558" s="276"/>
      <c r="D558" s="387" t="s">
        <v>18</v>
      </c>
      <c r="E558" s="388"/>
      <c r="F558" s="387" t="s">
        <v>18</v>
      </c>
      <c r="G558" s="388"/>
      <c r="H558" s="123" t="s">
        <v>263</v>
      </c>
      <c r="I558" s="8" t="s">
        <v>138</v>
      </c>
      <c r="J558" s="34" t="s">
        <v>138</v>
      </c>
      <c r="K558" s="64"/>
    </row>
    <row r="559" spans="1:15" s="3" customFormat="1" ht="41.25" customHeight="1">
      <c r="A559" s="108"/>
      <c r="B559" s="68"/>
      <c r="C559" s="343"/>
      <c r="D559" s="69"/>
      <c r="E559" s="70"/>
      <c r="F559" s="69"/>
      <c r="G559" s="70"/>
      <c r="H559" s="132"/>
      <c r="I559" s="69"/>
      <c r="J559" s="87"/>
      <c r="K559" s="71"/>
      <c r="O559" s="26"/>
    </row>
    <row r="560" spans="1:15" s="3" customFormat="1" ht="41.25" customHeight="1">
      <c r="A560" s="108"/>
      <c r="B560" s="68"/>
      <c r="C560" s="343"/>
      <c r="D560" s="69"/>
      <c r="E560" s="70"/>
      <c r="F560" s="69"/>
      <c r="G560" s="70"/>
      <c r="H560" s="132"/>
      <c r="I560" s="69"/>
      <c r="J560" s="87"/>
      <c r="K560" s="71"/>
      <c r="O560" s="26"/>
    </row>
    <row r="561" spans="1:15" s="3" customFormat="1" ht="41.25" customHeight="1">
      <c r="A561" s="108"/>
      <c r="B561" s="68"/>
      <c r="C561" s="343"/>
      <c r="D561" s="69"/>
      <c r="E561" s="70"/>
      <c r="F561" s="69"/>
      <c r="G561" s="70"/>
      <c r="H561" s="132"/>
      <c r="I561" s="69"/>
      <c r="J561" s="87"/>
      <c r="K561" s="71"/>
      <c r="O561" s="26"/>
    </row>
    <row r="562" spans="1:15" s="3" customFormat="1" ht="41.25" customHeight="1">
      <c r="A562" s="108"/>
      <c r="B562" s="68"/>
      <c r="C562" s="343"/>
      <c r="D562" s="69"/>
      <c r="E562" s="70"/>
      <c r="F562" s="69"/>
      <c r="G562" s="70"/>
      <c r="H562" s="132"/>
      <c r="I562" s="69"/>
      <c r="J562" s="87"/>
      <c r="K562" s="71"/>
      <c r="O562" s="26"/>
    </row>
    <row r="563" spans="1:15" s="3" customFormat="1" ht="41.25" customHeight="1">
      <c r="A563" s="108"/>
      <c r="B563" s="68"/>
      <c r="C563" s="343"/>
      <c r="D563" s="69"/>
      <c r="E563" s="70"/>
      <c r="F563" s="69"/>
      <c r="G563" s="70"/>
      <c r="H563" s="132"/>
      <c r="I563" s="69"/>
      <c r="J563" s="87"/>
      <c r="K563" s="71"/>
      <c r="O563" s="26"/>
    </row>
    <row r="564" spans="1:15" s="3" customFormat="1" ht="41.25" customHeight="1">
      <c r="A564" s="108"/>
      <c r="B564" s="68"/>
      <c r="C564" s="343"/>
      <c r="D564" s="69"/>
      <c r="E564" s="70"/>
      <c r="F564" s="69"/>
      <c r="G564" s="70"/>
      <c r="H564" s="132"/>
      <c r="I564" s="69"/>
      <c r="J564" s="87"/>
      <c r="K564" s="71"/>
      <c r="O564" s="26"/>
    </row>
    <row r="565" spans="1:15" s="3" customFormat="1" ht="41.25" customHeight="1">
      <c r="A565" s="108"/>
      <c r="B565" s="68"/>
      <c r="C565" s="343"/>
      <c r="D565" s="69"/>
      <c r="E565" s="70"/>
      <c r="F565" s="69"/>
      <c r="G565" s="70"/>
      <c r="H565" s="132"/>
      <c r="I565" s="69"/>
      <c r="J565" s="87"/>
      <c r="K565" s="71"/>
      <c r="O565" s="26"/>
    </row>
    <row r="566" spans="1:15" s="3" customFormat="1" ht="41.25" customHeight="1">
      <c r="A566" s="108"/>
      <c r="B566" s="68"/>
      <c r="C566" s="343"/>
      <c r="D566" s="69"/>
      <c r="E566" s="70"/>
      <c r="F566" s="69"/>
      <c r="G566" s="70"/>
      <c r="H566" s="132"/>
      <c r="I566" s="69"/>
      <c r="J566" s="87"/>
      <c r="K566" s="71"/>
      <c r="O566" s="26"/>
    </row>
    <row r="567" spans="1:15" s="3" customFormat="1" ht="41.25" customHeight="1">
      <c r="A567" s="108"/>
      <c r="B567" s="68"/>
      <c r="C567" s="343"/>
      <c r="D567" s="69"/>
      <c r="E567" s="70"/>
      <c r="F567" s="69"/>
      <c r="G567" s="70"/>
      <c r="H567" s="132"/>
      <c r="I567" s="69"/>
      <c r="J567" s="87"/>
      <c r="K567" s="71"/>
      <c r="O567" s="26"/>
    </row>
    <row r="568" spans="1:15" s="3" customFormat="1" ht="41.25" customHeight="1">
      <c r="A568" s="108"/>
      <c r="B568" s="68"/>
      <c r="C568" s="343"/>
      <c r="D568" s="69"/>
      <c r="E568" s="70"/>
      <c r="F568" s="69"/>
      <c r="G568" s="70"/>
      <c r="H568" s="132"/>
      <c r="I568" s="69"/>
      <c r="J568" s="87"/>
      <c r="K568" s="71"/>
      <c r="O568" s="26"/>
    </row>
    <row r="569" spans="1:15" s="3" customFormat="1" ht="41.25" customHeight="1">
      <c r="A569" s="108"/>
      <c r="B569" s="68"/>
      <c r="C569" s="343"/>
      <c r="D569" s="69"/>
      <c r="E569" s="70"/>
      <c r="F569" s="69"/>
      <c r="G569" s="70"/>
      <c r="H569" s="132"/>
      <c r="I569" s="69"/>
      <c r="J569" s="87"/>
      <c r="K569" s="71"/>
      <c r="O569" s="26"/>
    </row>
    <row r="570" spans="1:15" s="3" customFormat="1" ht="41.25" customHeight="1">
      <c r="A570" s="108"/>
      <c r="B570" s="68"/>
      <c r="C570" s="343"/>
      <c r="D570" s="69"/>
      <c r="E570" s="70"/>
      <c r="F570" s="69"/>
      <c r="G570" s="70"/>
      <c r="H570" s="132"/>
      <c r="I570" s="69"/>
      <c r="J570" s="87"/>
      <c r="K570" s="71"/>
      <c r="O570" s="26"/>
    </row>
    <row r="571" spans="1:15" s="3" customFormat="1" ht="41.25" customHeight="1">
      <c r="A571" s="108"/>
      <c r="B571" s="68"/>
      <c r="C571" s="343"/>
      <c r="D571" s="69"/>
      <c r="E571" s="70"/>
      <c r="F571" s="69"/>
      <c r="G571" s="70"/>
      <c r="H571" s="132"/>
      <c r="I571" s="69"/>
      <c r="J571" s="87"/>
      <c r="K571" s="71"/>
      <c r="O571" s="26"/>
    </row>
    <row r="572" spans="1:15" s="3" customFormat="1" ht="41.25" customHeight="1">
      <c r="A572" s="108"/>
      <c r="B572" s="68"/>
      <c r="C572" s="343"/>
      <c r="D572" s="69"/>
      <c r="E572" s="70"/>
      <c r="F572" s="69"/>
      <c r="G572" s="70"/>
      <c r="H572" s="132"/>
      <c r="I572" s="69"/>
      <c r="J572" s="87"/>
      <c r="K572" s="71"/>
      <c r="O572" s="26"/>
    </row>
    <row r="573" spans="1:15" s="3" customFormat="1" ht="41.25" customHeight="1">
      <c r="A573" s="108"/>
      <c r="B573" s="68"/>
      <c r="C573" s="343"/>
      <c r="D573" s="69"/>
      <c r="E573" s="70"/>
      <c r="F573" s="69"/>
      <c r="G573" s="70"/>
      <c r="H573" s="132"/>
      <c r="I573" s="69"/>
      <c r="J573" s="87"/>
      <c r="K573" s="71"/>
      <c r="O573" s="26"/>
    </row>
    <row r="574" spans="1:15" s="3" customFormat="1" ht="41.25" customHeight="1">
      <c r="A574" s="108"/>
      <c r="B574" s="68"/>
      <c r="C574" s="343"/>
      <c r="D574" s="69"/>
      <c r="E574" s="70"/>
      <c r="F574" s="69"/>
      <c r="G574" s="70"/>
      <c r="H574" s="132"/>
      <c r="I574" s="69"/>
      <c r="J574" s="87"/>
      <c r="K574" s="71"/>
      <c r="O574" s="26"/>
    </row>
    <row r="575" spans="1:15" s="3" customFormat="1" ht="347.25" customHeight="1">
      <c r="A575" s="108"/>
      <c r="B575" s="68"/>
      <c r="C575" s="343"/>
      <c r="D575" s="69"/>
      <c r="E575" s="70"/>
      <c r="F575" s="69"/>
      <c r="G575" s="70"/>
      <c r="H575" s="132"/>
      <c r="I575" s="69"/>
      <c r="J575" s="87"/>
      <c r="K575" s="71"/>
      <c r="O575" s="26"/>
    </row>
    <row r="576" spans="1:15" s="3" customFormat="1" ht="41.25" customHeight="1">
      <c r="A576" s="108"/>
      <c r="B576" s="68"/>
      <c r="C576" s="343"/>
      <c r="D576" s="69"/>
      <c r="E576" s="70"/>
      <c r="F576" s="69"/>
      <c r="G576" s="70"/>
      <c r="H576" s="132"/>
      <c r="I576" s="69"/>
      <c r="J576" s="87"/>
      <c r="K576" s="71"/>
      <c r="O576" s="26"/>
    </row>
    <row r="577" spans="1:15" s="3" customFormat="1" ht="41.25" customHeight="1">
      <c r="A577" s="108"/>
      <c r="B577" s="68"/>
      <c r="C577" s="343"/>
      <c r="D577" s="69"/>
      <c r="E577" s="70"/>
      <c r="F577" s="69"/>
      <c r="G577" s="70"/>
      <c r="H577" s="132"/>
      <c r="I577" s="69"/>
      <c r="J577" s="87"/>
      <c r="K577" s="71"/>
      <c r="O577" s="26"/>
    </row>
    <row r="578" spans="1:15" s="3" customFormat="1" ht="51.75" customHeight="1">
      <c r="A578" s="109"/>
      <c r="C578" s="344"/>
      <c r="H578" s="133"/>
      <c r="J578" s="88"/>
      <c r="K578" s="72"/>
      <c r="O578" s="26"/>
    </row>
    <row r="579" spans="1:11" ht="51.75" customHeight="1">
      <c r="A579" s="110"/>
      <c r="C579" s="389"/>
      <c r="D579" s="389"/>
      <c r="E579" s="389"/>
      <c r="F579" s="389"/>
      <c r="J579" s="67"/>
      <c r="K579" s="88"/>
    </row>
    <row r="582" spans="1:11" ht="51.75" customHeight="1">
      <c r="A582" s="104" t="s">
        <v>49</v>
      </c>
      <c r="B582" s="398" t="s">
        <v>232</v>
      </c>
      <c r="C582" s="399"/>
      <c r="D582" s="399"/>
      <c r="E582" s="399"/>
      <c r="F582" s="399"/>
      <c r="G582" s="399"/>
      <c r="H582" s="399"/>
      <c r="I582" s="399"/>
      <c r="J582" s="400"/>
      <c r="K582" s="66"/>
    </row>
    <row r="583" spans="1:11" ht="51.75" customHeight="1">
      <c r="A583" s="384" t="s">
        <v>50</v>
      </c>
      <c r="B583" s="385" t="s">
        <v>75</v>
      </c>
      <c r="C583" s="308" t="s">
        <v>211</v>
      </c>
      <c r="D583" s="19"/>
      <c r="E583" s="19">
        <v>12.87</v>
      </c>
      <c r="F583" s="19"/>
      <c r="G583" s="19">
        <v>13.91</v>
      </c>
      <c r="H583" s="386" t="s">
        <v>10</v>
      </c>
      <c r="I583" s="19">
        <f>E583</f>
        <v>12.87</v>
      </c>
      <c r="J583" s="36">
        <f>G583</f>
        <v>13.91</v>
      </c>
      <c r="K583" s="63">
        <f>J583/I583</f>
        <v>1.0808080808080809</v>
      </c>
    </row>
    <row r="584" spans="1:11" ht="51.75" customHeight="1">
      <c r="A584" s="384"/>
      <c r="B584" s="375"/>
      <c r="C584" s="299" t="s">
        <v>206</v>
      </c>
      <c r="D584" s="7"/>
      <c r="E584" s="7" t="s">
        <v>18</v>
      </c>
      <c r="F584" s="7"/>
      <c r="G584" s="7" t="s">
        <v>18</v>
      </c>
      <c r="H584" s="373"/>
      <c r="I584" s="7" t="s">
        <v>18</v>
      </c>
      <c r="J584" s="33" t="s">
        <v>18</v>
      </c>
      <c r="K584" s="62"/>
    </row>
  </sheetData>
  <sheetProtection/>
  <mergeCells count="719">
    <mergeCell ref="A365:A366"/>
    <mergeCell ref="B365:B366"/>
    <mergeCell ref="B30:B31"/>
    <mergeCell ref="B369:B370"/>
    <mergeCell ref="A369:A370"/>
    <mergeCell ref="A367:A368"/>
    <mergeCell ref="B367:B368"/>
    <mergeCell ref="B302:K302"/>
    <mergeCell ref="B362:J362"/>
    <mergeCell ref="A363:A364"/>
    <mergeCell ref="C363:C364"/>
    <mergeCell ref="H363:H364"/>
    <mergeCell ref="F527:G527"/>
    <mergeCell ref="F524:G524"/>
    <mergeCell ref="C354:C355"/>
    <mergeCell ref="B449:J449"/>
    <mergeCell ref="B456:B457"/>
    <mergeCell ref="B404:B405"/>
    <mergeCell ref="B371:J371"/>
    <mergeCell ref="F525:G525"/>
    <mergeCell ref="D524:E524"/>
    <mergeCell ref="D521:E521"/>
    <mergeCell ref="D520:E520"/>
    <mergeCell ref="D522:E522"/>
    <mergeCell ref="D523:E523"/>
    <mergeCell ref="D545:E545"/>
    <mergeCell ref="D529:E529"/>
    <mergeCell ref="D527:E527"/>
    <mergeCell ref="D549:E549"/>
    <mergeCell ref="D546:E546"/>
    <mergeCell ref="D551:E551"/>
    <mergeCell ref="B8:J8"/>
    <mergeCell ref="D517:E517"/>
    <mergeCell ref="F551:G551"/>
    <mergeCell ref="B531:J531"/>
    <mergeCell ref="F544:G544"/>
    <mergeCell ref="H189:H190"/>
    <mergeCell ref="C544:C545"/>
    <mergeCell ref="F526:G526"/>
    <mergeCell ref="F519:G519"/>
    <mergeCell ref="F552:G552"/>
    <mergeCell ref="F529:G529"/>
    <mergeCell ref="D558:E558"/>
    <mergeCell ref="D557:E557"/>
    <mergeCell ref="D532:E532"/>
    <mergeCell ref="D526:E526"/>
    <mergeCell ref="D552:E552"/>
    <mergeCell ref="F556:G556"/>
    <mergeCell ref="A315:A316"/>
    <mergeCell ref="A349:A350"/>
    <mergeCell ref="A345:A346"/>
    <mergeCell ref="D525:E525"/>
    <mergeCell ref="D534:E534"/>
    <mergeCell ref="A199:A200"/>
    <mergeCell ref="A214:A215"/>
    <mergeCell ref="B211:J211"/>
    <mergeCell ref="B408:B409"/>
    <mergeCell ref="B199:B200"/>
    <mergeCell ref="A340:A341"/>
    <mergeCell ref="A342:A343"/>
    <mergeCell ref="B345:B346"/>
    <mergeCell ref="A187:A188"/>
    <mergeCell ref="B187:B188"/>
    <mergeCell ref="B353:J353"/>
    <mergeCell ref="A216:A217"/>
    <mergeCell ref="B216:B217"/>
    <mergeCell ref="B218:B219"/>
    <mergeCell ref="B222:B223"/>
    <mergeCell ref="A311:A312"/>
    <mergeCell ref="A279:A280"/>
    <mergeCell ref="A180:A181"/>
    <mergeCell ref="A146:A147"/>
    <mergeCell ref="A281:A282"/>
    <mergeCell ref="A283:A284"/>
    <mergeCell ref="A286:A287"/>
    <mergeCell ref="A288:A289"/>
    <mergeCell ref="A212:A213"/>
    <mergeCell ref="A226:A227"/>
    <mergeCell ref="H172:H173"/>
    <mergeCell ref="B182:B183"/>
    <mergeCell ref="A185:A186"/>
    <mergeCell ref="A218:A219"/>
    <mergeCell ref="A309:A310"/>
    <mergeCell ref="B226:B227"/>
    <mergeCell ref="A220:A221"/>
    <mergeCell ref="B220:B221"/>
    <mergeCell ref="A222:A223"/>
    <mergeCell ref="B300:B301"/>
    <mergeCell ref="A165:A166"/>
    <mergeCell ref="B180:B181"/>
    <mergeCell ref="B172:B173"/>
    <mergeCell ref="B146:B147"/>
    <mergeCell ref="A191:A192"/>
    <mergeCell ref="B191:B192"/>
    <mergeCell ref="B174:B175"/>
    <mergeCell ref="B159:B160"/>
    <mergeCell ref="B167:J167"/>
    <mergeCell ref="H168:H169"/>
    <mergeCell ref="H354:H355"/>
    <mergeCell ref="B351:B352"/>
    <mergeCell ref="B363:B364"/>
    <mergeCell ref="B78:B79"/>
    <mergeCell ref="A72:A73"/>
    <mergeCell ref="B72:B73"/>
    <mergeCell ref="A189:A190"/>
    <mergeCell ref="B189:B190"/>
    <mergeCell ref="A80:A81"/>
    <mergeCell ref="B195:B196"/>
    <mergeCell ref="B197:B198"/>
    <mergeCell ref="B212:B213"/>
    <mergeCell ref="D519:E519"/>
    <mergeCell ref="H216:H217"/>
    <mergeCell ref="B425:J425"/>
    <mergeCell ref="H426:H427"/>
    <mergeCell ref="H411:H412"/>
    <mergeCell ref="B229:J229"/>
    <mergeCell ref="B349:B350"/>
    <mergeCell ref="H498:H499"/>
    <mergeCell ref="F521:G521"/>
    <mergeCell ref="H500:H501"/>
    <mergeCell ref="F522:G522"/>
    <mergeCell ref="D518:E518"/>
    <mergeCell ref="B493:B494"/>
    <mergeCell ref="B521:B522"/>
    <mergeCell ref="B517:B518"/>
    <mergeCell ref="B502:B503"/>
    <mergeCell ref="B496:B497"/>
    <mergeCell ref="F550:G550"/>
    <mergeCell ref="F547:G547"/>
    <mergeCell ref="H450:H451"/>
    <mergeCell ref="F541:G541"/>
    <mergeCell ref="D550:E550"/>
    <mergeCell ref="H469:H470"/>
    <mergeCell ref="F540:G540"/>
    <mergeCell ref="H491:H492"/>
    <mergeCell ref="F518:G518"/>
    <mergeCell ref="F520:G520"/>
    <mergeCell ref="B331:B332"/>
    <mergeCell ref="B338:B339"/>
    <mergeCell ref="F549:G549"/>
    <mergeCell ref="D544:E544"/>
    <mergeCell ref="F546:G546"/>
    <mergeCell ref="F517:G517"/>
    <mergeCell ref="B523:B524"/>
    <mergeCell ref="B372:B373"/>
    <mergeCell ref="F523:G523"/>
    <mergeCell ref="F532:G532"/>
    <mergeCell ref="B557:B558"/>
    <mergeCell ref="F553:G553"/>
    <mergeCell ref="D554:E554"/>
    <mergeCell ref="F554:G554"/>
    <mergeCell ref="A555:A556"/>
    <mergeCell ref="B555:B556"/>
    <mergeCell ref="F558:G558"/>
    <mergeCell ref="F557:G557"/>
    <mergeCell ref="D556:E556"/>
    <mergeCell ref="H543:H544"/>
    <mergeCell ref="H547:H548"/>
    <mergeCell ref="B441:B442"/>
    <mergeCell ref="B435:B436"/>
    <mergeCell ref="H155:H156"/>
    <mergeCell ref="B324:J324"/>
    <mergeCell ref="H336:H337"/>
    <mergeCell ref="H372:H373"/>
    <mergeCell ref="H307:H308"/>
    <mergeCell ref="B311:B312"/>
    <mergeCell ref="A540:A541"/>
    <mergeCell ref="B540:B541"/>
    <mergeCell ref="D555:E555"/>
    <mergeCell ref="F555:G555"/>
    <mergeCell ref="A553:A554"/>
    <mergeCell ref="B553:B554"/>
    <mergeCell ref="D553:E553"/>
    <mergeCell ref="B542:J542"/>
    <mergeCell ref="H551:H552"/>
    <mergeCell ref="D547:E547"/>
    <mergeCell ref="A512:A513"/>
    <mergeCell ref="B516:J516"/>
    <mergeCell ref="H508:H509"/>
    <mergeCell ref="B512:B513"/>
    <mergeCell ref="B504:B505"/>
    <mergeCell ref="A551:A552"/>
    <mergeCell ref="B551:B552"/>
    <mergeCell ref="B534:B535"/>
    <mergeCell ref="A538:A539"/>
    <mergeCell ref="A545:A546"/>
    <mergeCell ref="A477:A478"/>
    <mergeCell ref="B510:B511"/>
    <mergeCell ref="A496:A497"/>
    <mergeCell ref="A464:A465"/>
    <mergeCell ref="A504:A505"/>
    <mergeCell ref="B491:B492"/>
    <mergeCell ref="B489:B490"/>
    <mergeCell ref="A471:A472"/>
    <mergeCell ref="B471:B472"/>
    <mergeCell ref="A473:A474"/>
    <mergeCell ref="A517:A518"/>
    <mergeCell ref="A508:A509"/>
    <mergeCell ref="A428:A429"/>
    <mergeCell ref="B428:B429"/>
    <mergeCell ref="B460:B461"/>
    <mergeCell ref="B466:J466"/>
    <mergeCell ref="A460:A461"/>
    <mergeCell ref="A450:A451"/>
    <mergeCell ref="B450:B451"/>
    <mergeCell ref="A456:A457"/>
    <mergeCell ref="B454:B455"/>
    <mergeCell ref="B410:J410"/>
    <mergeCell ref="A430:A431"/>
    <mergeCell ref="B430:B431"/>
    <mergeCell ref="A445:A446"/>
    <mergeCell ref="B445:B446"/>
    <mergeCell ref="A447:A448"/>
    <mergeCell ref="B447:B448"/>
    <mergeCell ref="B439:B440"/>
    <mergeCell ref="A432:A433"/>
    <mergeCell ref="B443:B444"/>
    <mergeCell ref="A419:A420"/>
    <mergeCell ref="B419:B420"/>
    <mergeCell ref="A421:A422"/>
    <mergeCell ref="B421:B422"/>
    <mergeCell ref="A437:A438"/>
    <mergeCell ref="A441:A442"/>
    <mergeCell ref="A426:A427"/>
    <mergeCell ref="A439:A440"/>
    <mergeCell ref="B395:J395"/>
    <mergeCell ref="H396:H397"/>
    <mergeCell ref="A404:A405"/>
    <mergeCell ref="A396:A397"/>
    <mergeCell ref="B396:B397"/>
    <mergeCell ref="A408:A409"/>
    <mergeCell ref="A406:A407"/>
    <mergeCell ref="B406:B407"/>
    <mergeCell ref="A380:A381"/>
    <mergeCell ref="A376:A377"/>
    <mergeCell ref="A354:A355"/>
    <mergeCell ref="B354:B355"/>
    <mergeCell ref="A356:A357"/>
    <mergeCell ref="B356:B357"/>
    <mergeCell ref="A360:A361"/>
    <mergeCell ref="B360:B361"/>
    <mergeCell ref="B380:B381"/>
    <mergeCell ref="A372:A373"/>
    <mergeCell ref="A374:A375"/>
    <mergeCell ref="B374:B375"/>
    <mergeCell ref="B376:B377"/>
    <mergeCell ref="A358:A359"/>
    <mergeCell ref="B358:B359"/>
    <mergeCell ref="B344:J344"/>
    <mergeCell ref="H345:H346"/>
    <mergeCell ref="A347:A348"/>
    <mergeCell ref="B347:B348"/>
    <mergeCell ref="A351:A352"/>
    <mergeCell ref="B303:B304"/>
    <mergeCell ref="B305:B306"/>
    <mergeCell ref="A333:A334"/>
    <mergeCell ref="B313:B314"/>
    <mergeCell ref="A320:A321"/>
    <mergeCell ref="B325:B326"/>
    <mergeCell ref="B320:B321"/>
    <mergeCell ref="A313:A314"/>
    <mergeCell ref="B333:B334"/>
    <mergeCell ref="H290:H291"/>
    <mergeCell ref="A292:A293"/>
    <mergeCell ref="H292:H293"/>
    <mergeCell ref="B290:B291"/>
    <mergeCell ref="B292:B293"/>
    <mergeCell ref="B296:B297"/>
    <mergeCell ref="A290:A291"/>
    <mergeCell ref="A296:A297"/>
    <mergeCell ref="B294:B295"/>
    <mergeCell ref="A294:A295"/>
    <mergeCell ref="A259:A260"/>
    <mergeCell ref="B259:B260"/>
    <mergeCell ref="A265:A266"/>
    <mergeCell ref="A267:A268"/>
    <mergeCell ref="H288:H289"/>
    <mergeCell ref="B283:B284"/>
    <mergeCell ref="B286:B287"/>
    <mergeCell ref="H286:H287"/>
    <mergeCell ref="B288:B289"/>
    <mergeCell ref="H275:H276"/>
    <mergeCell ref="B279:B280"/>
    <mergeCell ref="A271:A272"/>
    <mergeCell ref="B271:B272"/>
    <mergeCell ref="B267:B268"/>
    <mergeCell ref="B265:B266"/>
    <mergeCell ref="A277:A278"/>
    <mergeCell ref="B277:B278"/>
    <mergeCell ref="A273:A274"/>
    <mergeCell ref="A275:A276"/>
    <mergeCell ref="B275:B276"/>
    <mergeCell ref="A236:A237"/>
    <mergeCell ref="A230:A232"/>
    <mergeCell ref="B230:B232"/>
    <mergeCell ref="B236:B237"/>
    <mergeCell ref="A248:A249"/>
    <mergeCell ref="B248:B249"/>
    <mergeCell ref="B233:J233"/>
    <mergeCell ref="A250:A251"/>
    <mergeCell ref="B250:B251"/>
    <mergeCell ref="A238:A239"/>
    <mergeCell ref="B238:B239"/>
    <mergeCell ref="A240:A241"/>
    <mergeCell ref="H273:H274"/>
    <mergeCell ref="A244:A245"/>
    <mergeCell ref="B263:B264"/>
    <mergeCell ref="A263:A264"/>
    <mergeCell ref="A257:A258"/>
    <mergeCell ref="B281:B282"/>
    <mergeCell ref="B252:J252"/>
    <mergeCell ref="H253:H254"/>
    <mergeCell ref="B261:B262"/>
    <mergeCell ref="H271:H272"/>
    <mergeCell ref="B273:B274"/>
    <mergeCell ref="B257:B258"/>
    <mergeCell ref="H255:H256"/>
    <mergeCell ref="H257:H258"/>
    <mergeCell ref="B269:J269"/>
    <mergeCell ref="B184:J184"/>
    <mergeCell ref="A246:A247"/>
    <mergeCell ref="B244:B245"/>
    <mergeCell ref="A242:A243"/>
    <mergeCell ref="A234:A235"/>
    <mergeCell ref="B234:B235"/>
    <mergeCell ref="A204:A205"/>
    <mergeCell ref="B204:B205"/>
    <mergeCell ref="B202:B203"/>
    <mergeCell ref="B240:B241"/>
    <mergeCell ref="B209:B210"/>
    <mergeCell ref="F231:G231"/>
    <mergeCell ref="B214:B215"/>
    <mergeCell ref="A224:A225"/>
    <mergeCell ref="B224:B225"/>
    <mergeCell ref="H202:H203"/>
    <mergeCell ref="H212:H213"/>
    <mergeCell ref="H230:H232"/>
    <mergeCell ref="H185:H186"/>
    <mergeCell ref="A195:A196"/>
    <mergeCell ref="A193:A194"/>
    <mergeCell ref="B193:B194"/>
    <mergeCell ref="A197:A198"/>
    <mergeCell ref="K230:K232"/>
    <mergeCell ref="A207:A208"/>
    <mergeCell ref="B207:B208"/>
    <mergeCell ref="H207:H208"/>
    <mergeCell ref="A209:A210"/>
    <mergeCell ref="B161:B162"/>
    <mergeCell ref="A155:A156"/>
    <mergeCell ref="A153:A154"/>
    <mergeCell ref="B153:B154"/>
    <mergeCell ref="B155:B156"/>
    <mergeCell ref="B157:B158"/>
    <mergeCell ref="A157:A158"/>
    <mergeCell ref="A161:A162"/>
    <mergeCell ref="A159:A160"/>
    <mergeCell ref="B151:B152"/>
    <mergeCell ref="A144:A145"/>
    <mergeCell ref="B144:B145"/>
    <mergeCell ref="A148:A149"/>
    <mergeCell ref="B148:B149"/>
    <mergeCell ref="B140:B141"/>
    <mergeCell ref="B150:J150"/>
    <mergeCell ref="H151:H152"/>
    <mergeCell ref="A151:A152"/>
    <mergeCell ref="A136:A137"/>
    <mergeCell ref="A142:A143"/>
    <mergeCell ref="B142:B143"/>
    <mergeCell ref="A138:A139"/>
    <mergeCell ref="B138:B139"/>
    <mergeCell ref="A140:A141"/>
    <mergeCell ref="A106:A107"/>
    <mergeCell ref="A110:A111"/>
    <mergeCell ref="B110:B111"/>
    <mergeCell ref="A119:A120"/>
    <mergeCell ref="B119:B120"/>
    <mergeCell ref="A125:A126"/>
    <mergeCell ref="B125:B126"/>
    <mergeCell ref="A121:A122"/>
    <mergeCell ref="B121:B122"/>
    <mergeCell ref="A123:A124"/>
    <mergeCell ref="A93:A94"/>
    <mergeCell ref="A74:A75"/>
    <mergeCell ref="B74:B75"/>
    <mergeCell ref="B93:B94"/>
    <mergeCell ref="A112:A113"/>
    <mergeCell ref="B112:B113"/>
    <mergeCell ref="A108:A109"/>
    <mergeCell ref="B108:B109"/>
    <mergeCell ref="A104:A105"/>
    <mergeCell ref="B104:B105"/>
    <mergeCell ref="A66:A67"/>
    <mergeCell ref="H83:H84"/>
    <mergeCell ref="A68:A69"/>
    <mergeCell ref="B68:B69"/>
    <mergeCell ref="A70:A71"/>
    <mergeCell ref="B70:B71"/>
    <mergeCell ref="A76:A77"/>
    <mergeCell ref="B76:B77"/>
    <mergeCell ref="A78:A79"/>
    <mergeCell ref="B80:B81"/>
    <mergeCell ref="B106:B107"/>
    <mergeCell ref="H104:H105"/>
    <mergeCell ref="B123:B124"/>
    <mergeCell ref="H121:H122"/>
    <mergeCell ref="B136:B137"/>
    <mergeCell ref="H138:H139"/>
    <mergeCell ref="H117:H118"/>
    <mergeCell ref="B127:B128"/>
    <mergeCell ref="B134:B135"/>
    <mergeCell ref="B129:B130"/>
    <mergeCell ref="H47:H48"/>
    <mergeCell ref="B59:B60"/>
    <mergeCell ref="B61:B62"/>
    <mergeCell ref="B63:B64"/>
    <mergeCell ref="B66:B67"/>
    <mergeCell ref="H66:H67"/>
    <mergeCell ref="B65:J65"/>
    <mergeCell ref="A11:A12"/>
    <mergeCell ref="B11:B12"/>
    <mergeCell ref="A9:A10"/>
    <mergeCell ref="D4:G4"/>
    <mergeCell ref="H4:H6"/>
    <mergeCell ref="I4:I6"/>
    <mergeCell ref="B7:J7"/>
    <mergeCell ref="B9:B10"/>
    <mergeCell ref="H9:H10"/>
    <mergeCell ref="A4:A6"/>
    <mergeCell ref="B1:J1"/>
    <mergeCell ref="B2:J2"/>
    <mergeCell ref="B3:J3"/>
    <mergeCell ref="J4:J6"/>
    <mergeCell ref="D5:E5"/>
    <mergeCell ref="F5:G5"/>
    <mergeCell ref="B4:B6"/>
    <mergeCell ref="C4:C6"/>
    <mergeCell ref="H13:H14"/>
    <mergeCell ref="A13:A14"/>
    <mergeCell ref="A17:A18"/>
    <mergeCell ref="B17:B18"/>
    <mergeCell ref="B19:B20"/>
    <mergeCell ref="A19:A20"/>
    <mergeCell ref="A15:A16"/>
    <mergeCell ref="B15:B16"/>
    <mergeCell ref="B13:B14"/>
    <mergeCell ref="A23:A24"/>
    <mergeCell ref="B23:B24"/>
    <mergeCell ref="A21:A22"/>
    <mergeCell ref="B21:B22"/>
    <mergeCell ref="B25:J25"/>
    <mergeCell ref="A26:A27"/>
    <mergeCell ref="H26:H27"/>
    <mergeCell ref="B26:B27"/>
    <mergeCell ref="H30:H31"/>
    <mergeCell ref="A32:A33"/>
    <mergeCell ref="B34:B35"/>
    <mergeCell ref="A30:A31"/>
    <mergeCell ref="A38:A39"/>
    <mergeCell ref="B38:B39"/>
    <mergeCell ref="B45:B46"/>
    <mergeCell ref="A28:A29"/>
    <mergeCell ref="B28:B29"/>
    <mergeCell ref="A47:A48"/>
    <mergeCell ref="A34:A35"/>
    <mergeCell ref="B32:B33"/>
    <mergeCell ref="B40:B41"/>
    <mergeCell ref="A36:A37"/>
    <mergeCell ref="B36:B37"/>
    <mergeCell ref="A40:A41"/>
    <mergeCell ref="B42:J42"/>
    <mergeCell ref="A43:A44"/>
    <mergeCell ref="B43:B44"/>
    <mergeCell ref="H43:H44"/>
    <mergeCell ref="A51:A52"/>
    <mergeCell ref="B51:B52"/>
    <mergeCell ref="A45:A46"/>
    <mergeCell ref="B47:B48"/>
    <mergeCell ref="A49:A50"/>
    <mergeCell ref="B49:B50"/>
    <mergeCell ref="H100:H101"/>
    <mergeCell ref="A85:A86"/>
    <mergeCell ref="A53:A54"/>
    <mergeCell ref="B53:B54"/>
    <mergeCell ref="A55:A56"/>
    <mergeCell ref="B55:B56"/>
    <mergeCell ref="H87:H88"/>
    <mergeCell ref="B85:B86"/>
    <mergeCell ref="B87:B88"/>
    <mergeCell ref="H70:H71"/>
    <mergeCell ref="A87:A88"/>
    <mergeCell ref="B91:B92"/>
    <mergeCell ref="A102:A103"/>
    <mergeCell ref="B102:B103"/>
    <mergeCell ref="A100:A101"/>
    <mergeCell ref="A57:A58"/>
    <mergeCell ref="A83:A84"/>
    <mergeCell ref="B83:B84"/>
    <mergeCell ref="B57:B58"/>
    <mergeCell ref="B99:J99"/>
    <mergeCell ref="B116:J116"/>
    <mergeCell ref="A114:A115"/>
    <mergeCell ref="B97:B98"/>
    <mergeCell ref="A97:A98"/>
    <mergeCell ref="A59:A60"/>
    <mergeCell ref="A95:A96"/>
    <mergeCell ref="B95:B96"/>
    <mergeCell ref="A91:A92"/>
    <mergeCell ref="A89:A90"/>
    <mergeCell ref="B89:B90"/>
    <mergeCell ref="A117:A118"/>
    <mergeCell ref="B117:B118"/>
    <mergeCell ref="A127:A128"/>
    <mergeCell ref="A134:A135"/>
    <mergeCell ref="A129:A130"/>
    <mergeCell ref="A131:A132"/>
    <mergeCell ref="B131:B132"/>
    <mergeCell ref="B133:J133"/>
    <mergeCell ref="H134:H135"/>
    <mergeCell ref="A163:A164"/>
    <mergeCell ref="A170:A171"/>
    <mergeCell ref="B170:B171"/>
    <mergeCell ref="A172:A173"/>
    <mergeCell ref="A176:A177"/>
    <mergeCell ref="A168:A169"/>
    <mergeCell ref="B168:B169"/>
    <mergeCell ref="B163:B164"/>
    <mergeCell ref="B165:B166"/>
    <mergeCell ref="B176:B177"/>
    <mergeCell ref="A182:A183"/>
    <mergeCell ref="A174:A175"/>
    <mergeCell ref="A178:A179"/>
    <mergeCell ref="B178:B179"/>
    <mergeCell ref="B206:J206"/>
    <mergeCell ref="I230:I232"/>
    <mergeCell ref="D231:E231"/>
    <mergeCell ref="A202:A203"/>
    <mergeCell ref="B201:J201"/>
    <mergeCell ref="B185:B186"/>
    <mergeCell ref="A253:A254"/>
    <mergeCell ref="B253:B254"/>
    <mergeCell ref="B255:B256"/>
    <mergeCell ref="J230:J232"/>
    <mergeCell ref="H234:H235"/>
    <mergeCell ref="D230:G230"/>
    <mergeCell ref="B242:B243"/>
    <mergeCell ref="B246:B247"/>
    <mergeCell ref="A255:A256"/>
    <mergeCell ref="A382:A383"/>
    <mergeCell ref="B382:B383"/>
    <mergeCell ref="A378:A379"/>
    <mergeCell ref="B378:B379"/>
    <mergeCell ref="B318:B319"/>
    <mergeCell ref="B327:B328"/>
    <mergeCell ref="B329:B330"/>
    <mergeCell ref="B322:B323"/>
    <mergeCell ref="A338:A339"/>
    <mergeCell ref="A336:A337"/>
    <mergeCell ref="H305:H306"/>
    <mergeCell ref="B298:B299"/>
    <mergeCell ref="B309:B310"/>
    <mergeCell ref="A307:A308"/>
    <mergeCell ref="A298:A299"/>
    <mergeCell ref="A300:A301"/>
    <mergeCell ref="A303:A304"/>
    <mergeCell ref="B307:B308"/>
    <mergeCell ref="A305:A306"/>
    <mergeCell ref="H303:H304"/>
    <mergeCell ref="A384:A385"/>
    <mergeCell ref="B384:B385"/>
    <mergeCell ref="A393:A394"/>
    <mergeCell ref="B393:B394"/>
    <mergeCell ref="A387:A388"/>
    <mergeCell ref="B387:B388"/>
    <mergeCell ref="A391:A392"/>
    <mergeCell ref="B391:B392"/>
    <mergeCell ref="A417:A418"/>
    <mergeCell ref="B386:J386"/>
    <mergeCell ref="H387:H388"/>
    <mergeCell ref="A398:A399"/>
    <mergeCell ref="B398:B399"/>
    <mergeCell ref="A402:A403"/>
    <mergeCell ref="B402:B403"/>
    <mergeCell ref="A400:A401"/>
    <mergeCell ref="B400:B401"/>
    <mergeCell ref="A389:A390"/>
    <mergeCell ref="A411:A412"/>
    <mergeCell ref="B411:B412"/>
    <mergeCell ref="B413:B414"/>
    <mergeCell ref="B415:B416"/>
    <mergeCell ref="A413:A414"/>
    <mergeCell ref="A415:A416"/>
    <mergeCell ref="A452:A453"/>
    <mergeCell ref="B452:B453"/>
    <mergeCell ref="A458:A459"/>
    <mergeCell ref="B458:B459"/>
    <mergeCell ref="A454:A455"/>
    <mergeCell ref="B423:B424"/>
    <mergeCell ref="B426:B427"/>
    <mergeCell ref="A423:A424"/>
    <mergeCell ref="B432:B433"/>
    <mergeCell ref="A443:A444"/>
    <mergeCell ref="A462:A463"/>
    <mergeCell ref="B462:B463"/>
    <mergeCell ref="A469:A470"/>
    <mergeCell ref="B469:B470"/>
    <mergeCell ref="H471:H472"/>
    <mergeCell ref="B434:J434"/>
    <mergeCell ref="H435:H436"/>
    <mergeCell ref="B437:B438"/>
    <mergeCell ref="A467:A468"/>
    <mergeCell ref="B467:B468"/>
    <mergeCell ref="A519:A520"/>
    <mergeCell ref="B519:B520"/>
    <mergeCell ref="A482:A483"/>
    <mergeCell ref="B482:B483"/>
    <mergeCell ref="B500:B501"/>
    <mergeCell ref="B507:J507"/>
    <mergeCell ref="B508:B509"/>
    <mergeCell ref="A510:A511"/>
    <mergeCell ref="B484:B485"/>
    <mergeCell ref="B488:J488"/>
    <mergeCell ref="A525:A526"/>
    <mergeCell ref="B525:B526"/>
    <mergeCell ref="A480:A481"/>
    <mergeCell ref="B480:B481"/>
    <mergeCell ref="A491:A492"/>
    <mergeCell ref="A523:A524"/>
    <mergeCell ref="A521:A522"/>
    <mergeCell ref="A514:A515"/>
    <mergeCell ref="B514:B515"/>
    <mergeCell ref="A500:A501"/>
    <mergeCell ref="A527:A528"/>
    <mergeCell ref="D528:E528"/>
    <mergeCell ref="F528:G528"/>
    <mergeCell ref="A529:A530"/>
    <mergeCell ref="D530:E530"/>
    <mergeCell ref="A536:A537"/>
    <mergeCell ref="A532:A533"/>
    <mergeCell ref="B532:B533"/>
    <mergeCell ref="A534:A535"/>
    <mergeCell ref="D533:E533"/>
    <mergeCell ref="F535:G535"/>
    <mergeCell ref="D537:E537"/>
    <mergeCell ref="F539:G539"/>
    <mergeCell ref="D539:E539"/>
    <mergeCell ref="D536:E536"/>
    <mergeCell ref="F536:G536"/>
    <mergeCell ref="D538:E538"/>
    <mergeCell ref="F538:G538"/>
    <mergeCell ref="K4:K6"/>
    <mergeCell ref="B340:B341"/>
    <mergeCell ref="B342:B343"/>
    <mergeCell ref="B317:J317"/>
    <mergeCell ref="B315:B316"/>
    <mergeCell ref="F530:G530"/>
    <mergeCell ref="B527:B528"/>
    <mergeCell ref="B336:B337"/>
    <mergeCell ref="H496:H497"/>
    <mergeCell ref="B495:J495"/>
    <mergeCell ref="A543:A544"/>
    <mergeCell ref="B543:B544"/>
    <mergeCell ref="D543:E543"/>
    <mergeCell ref="F543:G543"/>
    <mergeCell ref="F545:G545"/>
    <mergeCell ref="F548:G548"/>
    <mergeCell ref="B547:B548"/>
    <mergeCell ref="H318:H319"/>
    <mergeCell ref="H327:H328"/>
    <mergeCell ref="A435:A436"/>
    <mergeCell ref="B335:J335"/>
    <mergeCell ref="A498:A499"/>
    <mergeCell ref="B498:B499"/>
    <mergeCell ref="A475:A476"/>
    <mergeCell ref="B473:B474"/>
    <mergeCell ref="H467:H468"/>
    <mergeCell ref="B486:B487"/>
    <mergeCell ref="B538:B539"/>
    <mergeCell ref="F537:G537"/>
    <mergeCell ref="B529:B530"/>
    <mergeCell ref="F534:G534"/>
    <mergeCell ref="B582:J582"/>
    <mergeCell ref="D541:E541"/>
    <mergeCell ref="D540:E540"/>
    <mergeCell ref="B536:B537"/>
    <mergeCell ref="F533:G533"/>
    <mergeCell ref="D535:E535"/>
    <mergeCell ref="A583:A584"/>
    <mergeCell ref="B583:B584"/>
    <mergeCell ref="H583:H584"/>
    <mergeCell ref="D548:E548"/>
    <mergeCell ref="C579:F579"/>
    <mergeCell ref="B545:B546"/>
    <mergeCell ref="A549:A550"/>
    <mergeCell ref="A547:A548"/>
    <mergeCell ref="B549:B550"/>
    <mergeCell ref="A557:A558"/>
    <mergeCell ref="A484:A485"/>
    <mergeCell ref="A502:A503"/>
    <mergeCell ref="B479:J479"/>
    <mergeCell ref="A489:A490"/>
    <mergeCell ref="H480:H481"/>
    <mergeCell ref="A486:A487"/>
    <mergeCell ref="A493:A494"/>
    <mergeCell ref="H502:H503"/>
    <mergeCell ref="H489:H490"/>
    <mergeCell ref="B82:K82"/>
    <mergeCell ref="B464:B465"/>
    <mergeCell ref="H325:H326"/>
    <mergeCell ref="H329:H330"/>
    <mergeCell ref="B477:B478"/>
    <mergeCell ref="B475:B476"/>
    <mergeCell ref="B417:B418"/>
    <mergeCell ref="B389:B390"/>
    <mergeCell ref="B100:B101"/>
    <mergeCell ref="B114:B115"/>
  </mergeCells>
  <printOptions/>
  <pageMargins left="0.31496062992125984" right="0" top="0.5511811023622047" bottom="0.15748031496062992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4"/>
  <sheetViews>
    <sheetView zoomScalePageLayoutView="0" workbookViewId="0" topLeftCell="A1">
      <selection activeCell="N90" sqref="N90"/>
    </sheetView>
  </sheetViews>
  <sheetFormatPr defaultColWidth="9.140625" defaultRowHeight="15"/>
  <cols>
    <col min="1" max="1" width="6.28125" style="109" customWidth="1"/>
    <col min="2" max="2" width="35.7109375" style="1" customWidth="1"/>
    <col min="3" max="3" width="15.140625" style="182" customWidth="1"/>
    <col min="4" max="4" width="12.8515625" style="3" hidden="1" customWidth="1"/>
    <col min="5" max="5" width="23.8515625" style="3" customWidth="1"/>
    <col min="6" max="6" width="12.140625" style="3" hidden="1" customWidth="1"/>
    <col min="7" max="7" width="21.8515625" style="3" customWidth="1"/>
    <col min="8" max="8" width="16.00390625" style="133" customWidth="1"/>
    <col min="9" max="9" width="14.28125" style="3" customWidth="1"/>
    <col min="10" max="10" width="15.00390625" style="89" customWidth="1"/>
    <col min="11" max="11" width="12.421875" style="72" customWidth="1"/>
    <col min="12" max="12" width="6.140625" style="1" customWidth="1"/>
    <col min="13" max="14" width="9.140625" style="1" customWidth="1"/>
    <col min="15" max="15" width="9.140625" style="184" customWidth="1"/>
    <col min="16" max="16384" width="9.140625" style="1" customWidth="1"/>
  </cols>
  <sheetData>
    <row r="1" spans="1:10" ht="27" customHeight="1">
      <c r="A1" s="92"/>
      <c r="B1" s="448" t="s">
        <v>136</v>
      </c>
      <c r="C1" s="448"/>
      <c r="D1" s="448"/>
      <c r="E1" s="448"/>
      <c r="F1" s="448"/>
      <c r="G1" s="448"/>
      <c r="H1" s="448"/>
      <c r="I1" s="448"/>
      <c r="J1" s="448"/>
    </row>
    <row r="2" spans="1:11" ht="27" customHeight="1">
      <c r="A2" s="92"/>
      <c r="B2" s="448" t="s">
        <v>300</v>
      </c>
      <c r="C2" s="448"/>
      <c r="D2" s="448"/>
      <c r="E2" s="448"/>
      <c r="F2" s="448"/>
      <c r="G2" s="448"/>
      <c r="H2" s="448"/>
      <c r="I2" s="448"/>
      <c r="J2" s="448"/>
      <c r="K2" s="26"/>
    </row>
    <row r="3" spans="1:11" ht="23.25" customHeight="1">
      <c r="A3" s="92"/>
      <c r="B3" s="449" t="s">
        <v>301</v>
      </c>
      <c r="C3" s="449"/>
      <c r="D3" s="449"/>
      <c r="E3" s="449"/>
      <c r="F3" s="449"/>
      <c r="G3" s="449"/>
      <c r="H3" s="449"/>
      <c r="I3" s="449"/>
      <c r="J3" s="449"/>
      <c r="K3" s="26"/>
    </row>
    <row r="4" spans="1:15" ht="18.75" customHeight="1">
      <c r="A4" s="465" t="s">
        <v>0</v>
      </c>
      <c r="B4" s="454" t="s">
        <v>155</v>
      </c>
      <c r="C4" s="530" t="s">
        <v>154</v>
      </c>
      <c r="D4" s="536" t="s">
        <v>265</v>
      </c>
      <c r="E4" s="537"/>
      <c r="F4" s="537"/>
      <c r="G4" s="538"/>
      <c r="H4" s="461" t="s">
        <v>161</v>
      </c>
      <c r="I4" s="438" t="s">
        <v>290</v>
      </c>
      <c r="J4" s="450" t="s">
        <v>291</v>
      </c>
      <c r="K4" s="406" t="s">
        <v>360</v>
      </c>
      <c r="O4" s="190" t="s">
        <v>294</v>
      </c>
    </row>
    <row r="5" spans="1:11" ht="40.5" customHeight="1">
      <c r="A5" s="466"/>
      <c r="B5" s="455"/>
      <c r="C5" s="535"/>
      <c r="D5" s="533" t="s">
        <v>288</v>
      </c>
      <c r="E5" s="534"/>
      <c r="F5" s="533" t="s">
        <v>289</v>
      </c>
      <c r="G5" s="534"/>
      <c r="H5" s="462"/>
      <c r="I5" s="439"/>
      <c r="J5" s="451"/>
      <c r="K5" s="407"/>
    </row>
    <row r="6" spans="1:15" s="2" customFormat="1" ht="80.25" customHeight="1">
      <c r="A6" s="467"/>
      <c r="B6" s="455"/>
      <c r="C6" s="535"/>
      <c r="D6" s="266" t="s">
        <v>1</v>
      </c>
      <c r="E6" s="267" t="s">
        <v>213</v>
      </c>
      <c r="F6" s="267" t="s">
        <v>1</v>
      </c>
      <c r="G6" s="267" t="s">
        <v>213</v>
      </c>
      <c r="H6" s="462"/>
      <c r="I6" s="439"/>
      <c r="J6" s="451"/>
      <c r="K6" s="408"/>
      <c r="O6" s="184"/>
    </row>
    <row r="7" spans="1:11" ht="38.25" customHeight="1">
      <c r="A7" s="93" t="s">
        <v>78</v>
      </c>
      <c r="B7" s="463" t="s">
        <v>76</v>
      </c>
      <c r="C7" s="464"/>
      <c r="D7" s="464"/>
      <c r="E7" s="464"/>
      <c r="F7" s="464"/>
      <c r="G7" s="464"/>
      <c r="H7" s="464"/>
      <c r="I7" s="464"/>
      <c r="J7" s="464"/>
      <c r="K7" s="194"/>
    </row>
    <row r="8" spans="1:15" s="3" customFormat="1" ht="50.25" customHeight="1">
      <c r="A8" s="94" t="s">
        <v>4</v>
      </c>
      <c r="B8" s="379" t="s">
        <v>361</v>
      </c>
      <c r="C8" s="509"/>
      <c r="D8" s="509"/>
      <c r="E8" s="509"/>
      <c r="F8" s="509"/>
      <c r="G8" s="509"/>
      <c r="H8" s="509"/>
      <c r="I8" s="509"/>
      <c r="J8" s="509"/>
      <c r="K8" s="213"/>
      <c r="O8" s="26"/>
    </row>
    <row r="9" spans="1:13" ht="32.25" customHeight="1">
      <c r="A9" s="378" t="s">
        <v>5</v>
      </c>
      <c r="B9" s="375" t="s">
        <v>9</v>
      </c>
      <c r="C9" s="222" t="s">
        <v>303</v>
      </c>
      <c r="D9" s="5">
        <v>956.76</v>
      </c>
      <c r="E9" s="6">
        <v>1108.23</v>
      </c>
      <c r="F9" s="5">
        <v>995.53</v>
      </c>
      <c r="G9" s="6">
        <v>1159.21</v>
      </c>
      <c r="H9" s="373" t="s">
        <v>10</v>
      </c>
      <c r="I9" s="6">
        <f>E9</f>
        <v>1108.23</v>
      </c>
      <c r="J9" s="30">
        <f>G9</f>
        <v>1159.21</v>
      </c>
      <c r="K9" s="195">
        <f>J9/I9</f>
        <v>1.0460012813224693</v>
      </c>
      <c r="M9" s="245"/>
    </row>
    <row r="10" spans="1:11" ht="30" customHeight="1">
      <c r="A10" s="378"/>
      <c r="B10" s="375"/>
      <c r="C10" s="134" t="s">
        <v>324</v>
      </c>
      <c r="D10" s="7" t="s">
        <v>3</v>
      </c>
      <c r="E10" s="7" t="s">
        <v>3</v>
      </c>
      <c r="F10" s="7" t="s">
        <v>3</v>
      </c>
      <c r="G10" s="7" t="s">
        <v>3</v>
      </c>
      <c r="H10" s="373"/>
      <c r="I10" s="7" t="s">
        <v>3</v>
      </c>
      <c r="J10" s="33" t="s">
        <v>3</v>
      </c>
      <c r="K10" s="64"/>
    </row>
    <row r="11" spans="1:11" ht="22.5" customHeight="1">
      <c r="A11" s="378" t="s">
        <v>8</v>
      </c>
      <c r="B11" s="375" t="s">
        <v>162</v>
      </c>
      <c r="C11" s="149"/>
      <c r="D11" s="5">
        <v>956.76</v>
      </c>
      <c r="E11" s="6">
        <f>E9</f>
        <v>1108.23</v>
      </c>
      <c r="F11" s="5">
        <f>F9</f>
        <v>995.53</v>
      </c>
      <c r="G11" s="6">
        <f>G9</f>
        <v>1159.21</v>
      </c>
      <c r="H11" s="270">
        <v>0.03671</v>
      </c>
      <c r="I11" s="6">
        <f>E11*H11</f>
        <v>40.6831233</v>
      </c>
      <c r="J11" s="30">
        <f>G11*H11</f>
        <v>42.554599100000004</v>
      </c>
      <c r="K11" s="195">
        <f>J11/I11</f>
        <v>1.0460012813224693</v>
      </c>
    </row>
    <row r="12" spans="1:11" ht="24" customHeight="1">
      <c r="A12" s="378"/>
      <c r="B12" s="375"/>
      <c r="C12" s="150"/>
      <c r="D12" s="7" t="s">
        <v>3</v>
      </c>
      <c r="E12" s="7" t="s">
        <v>3</v>
      </c>
      <c r="F12" s="7" t="s">
        <v>3</v>
      </c>
      <c r="G12" s="7" t="s">
        <v>3</v>
      </c>
      <c r="H12" s="269" t="s">
        <v>6</v>
      </c>
      <c r="I12" s="146" t="s">
        <v>7</v>
      </c>
      <c r="J12" s="74" t="s">
        <v>7</v>
      </c>
      <c r="K12" s="64"/>
    </row>
    <row r="13" spans="1:11" ht="34.5" customHeight="1">
      <c r="A13" s="378" t="s">
        <v>11</v>
      </c>
      <c r="B13" s="375" t="s">
        <v>175</v>
      </c>
      <c r="C13" s="151"/>
      <c r="D13" s="5"/>
      <c r="E13" s="6"/>
      <c r="F13" s="5"/>
      <c r="G13" s="6"/>
      <c r="H13" s="373" t="s">
        <v>15</v>
      </c>
      <c r="I13" s="6">
        <f>I15+I17</f>
        <v>68.01680999999999</v>
      </c>
      <c r="J13" s="30">
        <f>J15+J17</f>
        <v>71.05287</v>
      </c>
      <c r="K13" s="63">
        <f>J13/I13</f>
        <v>1.0446369066705716</v>
      </c>
    </row>
    <row r="14" spans="1:11" ht="42.75" customHeight="1">
      <c r="A14" s="378"/>
      <c r="B14" s="375"/>
      <c r="C14" s="150"/>
      <c r="D14" s="7"/>
      <c r="E14" s="7"/>
      <c r="F14" s="7"/>
      <c r="G14" s="7"/>
      <c r="H14" s="373"/>
      <c r="I14" s="8" t="s">
        <v>19</v>
      </c>
      <c r="J14" s="34" t="s">
        <v>19</v>
      </c>
      <c r="K14" s="62"/>
    </row>
    <row r="15" spans="1:11" ht="32.25" customHeight="1">
      <c r="A15" s="382"/>
      <c r="B15" s="371" t="s">
        <v>12</v>
      </c>
      <c r="C15" s="222" t="str">
        <f>C9</f>
        <v>№ 54/23 от 11.12.2013   </v>
      </c>
      <c r="D15" s="5">
        <v>846.11</v>
      </c>
      <c r="E15" s="6">
        <f>E9</f>
        <v>1108.23</v>
      </c>
      <c r="F15" s="5">
        <f>F9</f>
        <v>995.53</v>
      </c>
      <c r="G15" s="6">
        <f>G9</f>
        <v>1159.21</v>
      </c>
      <c r="H15" s="270">
        <v>0.047</v>
      </c>
      <c r="I15" s="6">
        <f>E15*H15</f>
        <v>52.08681</v>
      </c>
      <c r="J15" s="30">
        <f>H15*G15</f>
        <v>54.48287</v>
      </c>
      <c r="K15" s="63">
        <f>J15/I15</f>
        <v>1.046001281322469</v>
      </c>
    </row>
    <row r="16" spans="1:11" ht="35.25" customHeight="1">
      <c r="A16" s="383"/>
      <c r="B16" s="377"/>
      <c r="C16" s="134" t="str">
        <f>C10</f>
        <v>№ 27/126 от 27.06.2014</v>
      </c>
      <c r="D16" s="7" t="s">
        <v>3</v>
      </c>
      <c r="E16" s="7" t="s">
        <v>3</v>
      </c>
      <c r="F16" s="7" t="s">
        <v>3</v>
      </c>
      <c r="G16" s="7" t="s">
        <v>3</v>
      </c>
      <c r="H16" s="269" t="s">
        <v>16</v>
      </c>
      <c r="I16" s="7" t="s">
        <v>18</v>
      </c>
      <c r="J16" s="33" t="s">
        <v>18</v>
      </c>
      <c r="K16" s="62"/>
    </row>
    <row r="17" spans="1:11" ht="20.25" customHeight="1">
      <c r="A17" s="382"/>
      <c r="B17" s="371" t="s">
        <v>13</v>
      </c>
      <c r="C17" s="222" t="s">
        <v>302</v>
      </c>
      <c r="D17" s="6">
        <v>0</v>
      </c>
      <c r="E17" s="6">
        <v>15.93</v>
      </c>
      <c r="F17" s="6">
        <v>0</v>
      </c>
      <c r="G17" s="6">
        <v>16.57</v>
      </c>
      <c r="H17" s="270">
        <v>1</v>
      </c>
      <c r="I17" s="6">
        <f>E17</f>
        <v>15.93</v>
      </c>
      <c r="J17" s="30">
        <f>H17*G17</f>
        <v>16.57</v>
      </c>
      <c r="K17" s="63">
        <f>J17/I17</f>
        <v>1.0401757689893283</v>
      </c>
    </row>
    <row r="18" spans="1:11" ht="23.25" customHeight="1">
      <c r="A18" s="383"/>
      <c r="B18" s="377"/>
      <c r="C18" s="223" t="s">
        <v>304</v>
      </c>
      <c r="D18" s="7" t="s">
        <v>18</v>
      </c>
      <c r="E18" s="7" t="s">
        <v>18</v>
      </c>
      <c r="F18" s="7" t="s">
        <v>18</v>
      </c>
      <c r="G18" s="7" t="s">
        <v>18</v>
      </c>
      <c r="H18" s="269" t="s">
        <v>17</v>
      </c>
      <c r="I18" s="7" t="s">
        <v>19</v>
      </c>
      <c r="J18" s="33" t="s">
        <v>19</v>
      </c>
      <c r="K18" s="62"/>
    </row>
    <row r="19" spans="1:11" ht="21.75" customHeight="1">
      <c r="A19" s="378" t="s">
        <v>14</v>
      </c>
      <c r="B19" s="390" t="s">
        <v>163</v>
      </c>
      <c r="C19" s="150"/>
      <c r="D19" s="5"/>
      <c r="E19" s="6"/>
      <c r="F19" s="5"/>
      <c r="G19" s="6"/>
      <c r="H19" s="121">
        <v>3.19</v>
      </c>
      <c r="I19" s="6">
        <f>I21+I23</f>
        <v>216.9836239</v>
      </c>
      <c r="J19" s="30">
        <f>J21+J23</f>
        <v>226.65865530000002</v>
      </c>
      <c r="K19" s="63">
        <f>J19/I19</f>
        <v>1.0445887630877568</v>
      </c>
    </row>
    <row r="20" spans="1:11" ht="24.75" customHeight="1">
      <c r="A20" s="378"/>
      <c r="B20" s="391"/>
      <c r="C20" s="150"/>
      <c r="D20" s="7"/>
      <c r="E20" s="7"/>
      <c r="F20" s="7"/>
      <c r="G20" s="7"/>
      <c r="H20" s="123" t="s">
        <v>20</v>
      </c>
      <c r="I20" s="8" t="s">
        <v>22</v>
      </c>
      <c r="J20" s="34" t="s">
        <v>22</v>
      </c>
      <c r="K20" s="62"/>
    </row>
    <row r="21" spans="1:11" ht="30" customHeight="1">
      <c r="A21" s="382"/>
      <c r="B21" s="371" t="s">
        <v>12</v>
      </c>
      <c r="C21" s="222" t="str">
        <f>C9</f>
        <v>№ 54/23 от 11.12.2013   </v>
      </c>
      <c r="D21" s="5">
        <v>956.76</v>
      </c>
      <c r="E21" s="6">
        <f>1108.23</f>
        <v>1108.23</v>
      </c>
      <c r="F21" s="5">
        <f>F9</f>
        <v>995.53</v>
      </c>
      <c r="G21" s="6">
        <f>G9</f>
        <v>1159.21</v>
      </c>
      <c r="H21" s="140">
        <f>0.047*3.19</f>
        <v>0.14993</v>
      </c>
      <c r="I21" s="6">
        <f>E21*H21</f>
        <v>166.1569239</v>
      </c>
      <c r="J21" s="272">
        <f>G21*H21</f>
        <v>173.8003553</v>
      </c>
      <c r="K21" s="63">
        <f>J21/I21</f>
        <v>1.046001281322469</v>
      </c>
    </row>
    <row r="22" spans="1:11" ht="35.25" customHeight="1">
      <c r="A22" s="383"/>
      <c r="B22" s="377"/>
      <c r="C22" s="134" t="str">
        <f>C10</f>
        <v>№ 27/126 от 27.06.2014</v>
      </c>
      <c r="D22" s="7" t="s">
        <v>3</v>
      </c>
      <c r="E22" s="7" t="s">
        <v>3</v>
      </c>
      <c r="F22" s="7" t="s">
        <v>3</v>
      </c>
      <c r="G22" s="7" t="s">
        <v>3</v>
      </c>
      <c r="H22" s="223" t="s">
        <v>160</v>
      </c>
      <c r="I22" s="7" t="s">
        <v>21</v>
      </c>
      <c r="J22" s="33" t="s">
        <v>21</v>
      </c>
      <c r="K22" s="62"/>
    </row>
    <row r="23" spans="1:11" ht="22.5" customHeight="1">
      <c r="A23" s="382"/>
      <c r="B23" s="371" t="s">
        <v>13</v>
      </c>
      <c r="C23" s="222" t="str">
        <f>C17</f>
        <v>№ 59/194</v>
      </c>
      <c r="D23" s="6">
        <f>D17</f>
        <v>0</v>
      </c>
      <c r="E23" s="6">
        <f>E17</f>
        <v>15.93</v>
      </c>
      <c r="F23" s="6">
        <f>F17</f>
        <v>0</v>
      </c>
      <c r="G23" s="6">
        <f>G17</f>
        <v>16.57</v>
      </c>
      <c r="H23" s="270">
        <v>3.19</v>
      </c>
      <c r="I23" s="6">
        <f>E23*H23+0.01</f>
        <v>50.826699999999995</v>
      </c>
      <c r="J23" s="30">
        <f>H23*G23</f>
        <v>52.8583</v>
      </c>
      <c r="K23" s="63">
        <f>J23/I23</f>
        <v>1.0399711175425514</v>
      </c>
    </row>
    <row r="24" spans="1:11" ht="26.25" customHeight="1">
      <c r="A24" s="383"/>
      <c r="B24" s="377"/>
      <c r="C24" s="134" t="str">
        <f>C18</f>
        <v>от 20.12.2013г.</v>
      </c>
      <c r="D24" s="7" t="s">
        <v>18</v>
      </c>
      <c r="E24" s="7" t="s">
        <v>18</v>
      </c>
      <c r="F24" s="7" t="s">
        <v>18</v>
      </c>
      <c r="G24" s="7" t="s">
        <v>18</v>
      </c>
      <c r="H24" s="269" t="s">
        <v>20</v>
      </c>
      <c r="I24" s="7" t="s">
        <v>21</v>
      </c>
      <c r="J24" s="33" t="s">
        <v>21</v>
      </c>
      <c r="K24" s="62"/>
    </row>
    <row r="25" spans="1:15" s="14" customFormat="1" ht="87" customHeight="1">
      <c r="A25" s="94" t="s">
        <v>23</v>
      </c>
      <c r="B25" s="445" t="s">
        <v>306</v>
      </c>
      <c r="C25" s="446"/>
      <c r="D25" s="446"/>
      <c r="E25" s="446"/>
      <c r="F25" s="446"/>
      <c r="G25" s="446"/>
      <c r="H25" s="446"/>
      <c r="I25" s="446"/>
      <c r="J25" s="447"/>
      <c r="K25" s="196"/>
      <c r="O25" s="185"/>
    </row>
    <row r="26" spans="1:13" ht="32.25" customHeight="1">
      <c r="A26" s="378" t="s">
        <v>24</v>
      </c>
      <c r="B26" s="375" t="s">
        <v>9</v>
      </c>
      <c r="C26" s="224" t="s">
        <v>305</v>
      </c>
      <c r="D26" s="37">
        <f>E26/1.18</f>
        <v>871.7288135593221</v>
      </c>
      <c r="E26" s="24">
        <v>1028.64</v>
      </c>
      <c r="F26" s="37">
        <f>G26/1.18</f>
        <v>911.8305084745764</v>
      </c>
      <c r="G26" s="25">
        <v>1075.96</v>
      </c>
      <c r="H26" s="373" t="s">
        <v>10</v>
      </c>
      <c r="I26" s="6">
        <f>E26</f>
        <v>1028.64</v>
      </c>
      <c r="J26" s="30">
        <f>G26</f>
        <v>1075.96</v>
      </c>
      <c r="K26" s="63">
        <f>J26/I26</f>
        <v>1.046002488722974</v>
      </c>
      <c r="M26" s="245"/>
    </row>
    <row r="27" spans="1:11" ht="30.75" customHeight="1">
      <c r="A27" s="378"/>
      <c r="B27" s="375"/>
      <c r="C27" s="134" t="s">
        <v>328</v>
      </c>
      <c r="D27" s="38" t="s">
        <v>3</v>
      </c>
      <c r="E27" s="12" t="s">
        <v>3</v>
      </c>
      <c r="F27" s="38" t="s">
        <v>3</v>
      </c>
      <c r="G27" s="12" t="s">
        <v>3</v>
      </c>
      <c r="H27" s="373"/>
      <c r="I27" s="7" t="s">
        <v>3</v>
      </c>
      <c r="J27" s="33" t="s">
        <v>3</v>
      </c>
      <c r="K27" s="62"/>
    </row>
    <row r="28" spans="1:11" ht="24.75" customHeight="1">
      <c r="A28" s="378" t="s">
        <v>25</v>
      </c>
      <c r="B28" s="375" t="s">
        <v>162</v>
      </c>
      <c r="C28" s="246"/>
      <c r="D28" s="37">
        <f>D26</f>
        <v>871.7288135593221</v>
      </c>
      <c r="E28" s="24">
        <f>E26</f>
        <v>1028.64</v>
      </c>
      <c r="F28" s="37">
        <f>F26</f>
        <v>911.8305084745764</v>
      </c>
      <c r="G28" s="25">
        <f>G26</f>
        <v>1075.96</v>
      </c>
      <c r="H28" s="270">
        <v>0.05457</v>
      </c>
      <c r="I28" s="6">
        <f>E28*H28</f>
        <v>56.13288480000001</v>
      </c>
      <c r="J28" s="30">
        <f>H28*G28</f>
        <v>58.7151372</v>
      </c>
      <c r="K28" s="63">
        <f>J28/I28</f>
        <v>1.046002488722974</v>
      </c>
    </row>
    <row r="29" spans="1:11" ht="25.5" customHeight="1">
      <c r="A29" s="378"/>
      <c r="B29" s="375"/>
      <c r="C29" s="223"/>
      <c r="D29" s="38" t="s">
        <v>3</v>
      </c>
      <c r="E29" s="12" t="s">
        <v>3</v>
      </c>
      <c r="F29" s="38" t="s">
        <v>3</v>
      </c>
      <c r="G29" s="12" t="s">
        <v>3</v>
      </c>
      <c r="H29" s="269" t="s">
        <v>6</v>
      </c>
      <c r="I29" s="7" t="s">
        <v>7</v>
      </c>
      <c r="J29" s="33" t="s">
        <v>7</v>
      </c>
      <c r="K29" s="62"/>
    </row>
    <row r="30" spans="1:12" ht="43.5" customHeight="1">
      <c r="A30" s="378" t="s">
        <v>26</v>
      </c>
      <c r="B30" s="221" t="s">
        <v>171</v>
      </c>
      <c r="C30" s="247"/>
      <c r="D30" s="39"/>
      <c r="E30" s="24"/>
      <c r="F30" s="39"/>
      <c r="G30" s="24"/>
      <c r="H30" s="373" t="s">
        <v>15</v>
      </c>
      <c r="I30" s="6">
        <f>I32+I34</f>
        <v>57.39668</v>
      </c>
      <c r="J30" s="30">
        <f>J32+J34</f>
        <v>59.974720000000005</v>
      </c>
      <c r="K30" s="63">
        <f>J30/I30</f>
        <v>1.044916186789898</v>
      </c>
      <c r="L30" s="91"/>
    </row>
    <row r="31" spans="1:11" ht="19.5" customHeight="1">
      <c r="A31" s="378"/>
      <c r="B31" s="220"/>
      <c r="C31" s="134"/>
      <c r="D31" s="38"/>
      <c r="E31" s="12"/>
      <c r="F31" s="38"/>
      <c r="G31" s="12"/>
      <c r="H31" s="373"/>
      <c r="I31" s="8" t="s">
        <v>19</v>
      </c>
      <c r="J31" s="34" t="s">
        <v>19</v>
      </c>
      <c r="K31" s="62"/>
    </row>
    <row r="32" spans="1:11" ht="27.75" customHeight="1">
      <c r="A32" s="382"/>
      <c r="B32" s="371" t="s">
        <v>12</v>
      </c>
      <c r="C32" s="224" t="str">
        <f>C26</f>
        <v>№ 57/45 от 18.12.2013г.</v>
      </c>
      <c r="D32" s="37">
        <f>D26</f>
        <v>871.7288135593221</v>
      </c>
      <c r="E32" s="24">
        <f>E26</f>
        <v>1028.64</v>
      </c>
      <c r="F32" s="37">
        <f>F26</f>
        <v>911.8305084745764</v>
      </c>
      <c r="G32" s="25">
        <f>G26</f>
        <v>1075.96</v>
      </c>
      <c r="H32" s="270">
        <v>0.047</v>
      </c>
      <c r="I32" s="6">
        <f>E32*H32</f>
        <v>48.34608000000001</v>
      </c>
      <c r="J32" s="30">
        <f>G32*H32</f>
        <v>50.57012</v>
      </c>
      <c r="K32" s="63">
        <f>J32/I32</f>
        <v>1.046002488722974</v>
      </c>
    </row>
    <row r="33" spans="1:11" ht="31.5" customHeight="1">
      <c r="A33" s="383"/>
      <c r="B33" s="377"/>
      <c r="C33" s="223" t="str">
        <f>C27</f>
        <v>№27/101 от 27.06.2014г.</v>
      </c>
      <c r="D33" s="38" t="s">
        <v>3</v>
      </c>
      <c r="E33" s="12" t="s">
        <v>3</v>
      </c>
      <c r="F33" s="38" t="s">
        <v>3</v>
      </c>
      <c r="G33" s="12" t="s">
        <v>3</v>
      </c>
      <c r="H33" s="269" t="s">
        <v>16</v>
      </c>
      <c r="I33" s="7" t="s">
        <v>18</v>
      </c>
      <c r="J33" s="33" t="s">
        <v>18</v>
      </c>
      <c r="K33" s="62"/>
    </row>
    <row r="34" spans="1:11" ht="21.75" customHeight="1">
      <c r="A34" s="382"/>
      <c r="B34" s="371" t="s">
        <v>13</v>
      </c>
      <c r="C34" s="222" t="s">
        <v>308</v>
      </c>
      <c r="D34" s="24">
        <v>7.67</v>
      </c>
      <c r="E34" s="25">
        <f>D34*1.18</f>
        <v>9.0506</v>
      </c>
      <c r="F34" s="24">
        <v>7.97</v>
      </c>
      <c r="G34" s="25">
        <f>F34*1.18</f>
        <v>9.404599999999999</v>
      </c>
      <c r="H34" s="270">
        <v>1</v>
      </c>
      <c r="I34" s="6">
        <f>E34</f>
        <v>9.0506</v>
      </c>
      <c r="J34" s="30">
        <f>G34</f>
        <v>9.404599999999999</v>
      </c>
      <c r="K34" s="63">
        <f>J34/I34</f>
        <v>1.0391134289439374</v>
      </c>
    </row>
    <row r="35" spans="1:11" ht="28.5" customHeight="1">
      <c r="A35" s="383"/>
      <c r="B35" s="377"/>
      <c r="C35" s="223" t="s">
        <v>307</v>
      </c>
      <c r="D35" s="7" t="s">
        <v>18</v>
      </c>
      <c r="E35" s="7" t="s">
        <v>18</v>
      </c>
      <c r="F35" s="7" t="s">
        <v>18</v>
      </c>
      <c r="G35" s="7" t="s">
        <v>18</v>
      </c>
      <c r="H35" s="269" t="s">
        <v>17</v>
      </c>
      <c r="I35" s="7" t="s">
        <v>18</v>
      </c>
      <c r="J35" s="33" t="s">
        <v>18</v>
      </c>
      <c r="K35" s="62"/>
    </row>
    <row r="36" spans="1:12" ht="24" customHeight="1">
      <c r="A36" s="378" t="s">
        <v>27</v>
      </c>
      <c r="B36" s="390" t="s">
        <v>164</v>
      </c>
      <c r="C36" s="226"/>
      <c r="D36" s="27"/>
      <c r="E36" s="24"/>
      <c r="F36" s="27"/>
      <c r="G36" s="24"/>
      <c r="H36" s="227">
        <v>3.6</v>
      </c>
      <c r="I36" s="231">
        <f>I38+I40+0.01</f>
        <v>205.40368</v>
      </c>
      <c r="J36" s="232">
        <f>J38+J40</f>
        <v>214.59784000000002</v>
      </c>
      <c r="K36" s="63">
        <f>J36/I36</f>
        <v>1.0447614181011753</v>
      </c>
      <c r="L36" s="90" t="s">
        <v>268</v>
      </c>
    </row>
    <row r="37" spans="1:11" ht="36" customHeight="1">
      <c r="A37" s="378"/>
      <c r="B37" s="391"/>
      <c r="C37" s="223"/>
      <c r="D37" s="28"/>
      <c r="E37" s="12"/>
      <c r="F37" s="28"/>
      <c r="G37" s="12"/>
      <c r="H37" s="123" t="s">
        <v>20</v>
      </c>
      <c r="I37" s="7" t="s">
        <v>21</v>
      </c>
      <c r="J37" s="33" t="s">
        <v>21</v>
      </c>
      <c r="K37" s="62"/>
    </row>
    <row r="38" spans="1:11" ht="29.25" customHeight="1">
      <c r="A38" s="382"/>
      <c r="B38" s="371" t="s">
        <v>12</v>
      </c>
      <c r="C38" s="224" t="str">
        <f>C26</f>
        <v>№ 57/45 от 18.12.2013г.</v>
      </c>
      <c r="D38" s="37">
        <f>D26</f>
        <v>871.7288135593221</v>
      </c>
      <c r="E38" s="24">
        <f>E26</f>
        <v>1028.64</v>
      </c>
      <c r="F38" s="37">
        <f>F26</f>
        <v>911.8305084745764</v>
      </c>
      <c r="G38" s="25">
        <f>G26</f>
        <v>1075.96</v>
      </c>
      <c r="H38" s="230">
        <v>0.168</v>
      </c>
      <c r="I38" s="231">
        <f>E38*H38</f>
        <v>172.81152000000003</v>
      </c>
      <c r="J38" s="232">
        <f>G38*H38</f>
        <v>180.76128000000003</v>
      </c>
      <c r="K38" s="63">
        <f>J38/I38</f>
        <v>1.046002488722974</v>
      </c>
    </row>
    <row r="39" spans="1:11" ht="28.5" customHeight="1">
      <c r="A39" s="383"/>
      <c r="B39" s="377"/>
      <c r="C39" s="223" t="str">
        <f>C27</f>
        <v>№27/101 от 27.06.2014г.</v>
      </c>
      <c r="D39" s="38" t="s">
        <v>3</v>
      </c>
      <c r="E39" s="12" t="s">
        <v>3</v>
      </c>
      <c r="F39" s="38" t="s">
        <v>3</v>
      </c>
      <c r="G39" s="7" t="s">
        <v>18</v>
      </c>
      <c r="H39" s="223" t="s">
        <v>160</v>
      </c>
      <c r="I39" s="7" t="s">
        <v>21</v>
      </c>
      <c r="J39" s="33" t="s">
        <v>21</v>
      </c>
      <c r="K39" s="62"/>
    </row>
    <row r="40" spans="1:12" ht="21.75" customHeight="1">
      <c r="A40" s="382"/>
      <c r="B40" s="371" t="s">
        <v>13</v>
      </c>
      <c r="C40" s="222" t="str">
        <f>C34</f>
        <v>№ 58/65</v>
      </c>
      <c r="D40" s="24">
        <f>D34</f>
        <v>7.67</v>
      </c>
      <c r="E40" s="25">
        <f>E34</f>
        <v>9.0506</v>
      </c>
      <c r="F40" s="24">
        <f>F34</f>
        <v>7.97</v>
      </c>
      <c r="G40" s="25">
        <f>G34</f>
        <v>9.404599999999999</v>
      </c>
      <c r="H40" s="227">
        <f>H36</f>
        <v>3.6</v>
      </c>
      <c r="I40" s="228">
        <f>E40*H40</f>
        <v>32.58216</v>
      </c>
      <c r="J40" s="229">
        <f>G40*H40-0.02</f>
        <v>33.83655999999999</v>
      </c>
      <c r="K40" s="63">
        <f>J40/I40</f>
        <v>1.038499596097987</v>
      </c>
      <c r="L40" s="90" t="s">
        <v>268</v>
      </c>
    </row>
    <row r="41" spans="1:11" ht="27" customHeight="1">
      <c r="A41" s="383"/>
      <c r="B41" s="377"/>
      <c r="C41" s="223" t="str">
        <f>C35</f>
        <v>от 19.12.2013г.</v>
      </c>
      <c r="D41" s="7" t="s">
        <v>18</v>
      </c>
      <c r="E41" s="7" t="s">
        <v>18</v>
      </c>
      <c r="F41" s="7" t="s">
        <v>18</v>
      </c>
      <c r="G41" s="7" t="s">
        <v>18</v>
      </c>
      <c r="H41" s="269" t="s">
        <v>20</v>
      </c>
      <c r="I41" s="7" t="s">
        <v>21</v>
      </c>
      <c r="J41" s="33" t="s">
        <v>21</v>
      </c>
      <c r="K41" s="62"/>
    </row>
    <row r="42" spans="1:15" s="3" customFormat="1" ht="66" customHeight="1">
      <c r="A42" s="94" t="s">
        <v>28</v>
      </c>
      <c r="B42" s="379" t="s">
        <v>242</v>
      </c>
      <c r="C42" s="380"/>
      <c r="D42" s="380"/>
      <c r="E42" s="380"/>
      <c r="F42" s="380"/>
      <c r="G42" s="380"/>
      <c r="H42" s="380"/>
      <c r="I42" s="380"/>
      <c r="J42" s="381"/>
      <c r="K42" s="197"/>
      <c r="O42" s="26"/>
    </row>
    <row r="43" spans="1:13" ht="40.5" customHeight="1">
      <c r="A43" s="378" t="s">
        <v>29</v>
      </c>
      <c r="B43" s="375" t="s">
        <v>9</v>
      </c>
      <c r="C43" s="222" t="s">
        <v>309</v>
      </c>
      <c r="D43" s="37">
        <f>E43/1.18</f>
        <v>698.2118644067797</v>
      </c>
      <c r="E43" s="24">
        <v>823.89</v>
      </c>
      <c r="F43" s="37">
        <f>G43/1.18</f>
        <v>730.3305084745763</v>
      </c>
      <c r="G43" s="24">
        <v>861.79</v>
      </c>
      <c r="H43" s="444" t="s">
        <v>10</v>
      </c>
      <c r="I43" s="6">
        <f>E43</f>
        <v>823.89</v>
      </c>
      <c r="J43" s="30">
        <f>G43</f>
        <v>861.79</v>
      </c>
      <c r="K43" s="63">
        <f>J43/I43</f>
        <v>1.0460012865795192</v>
      </c>
      <c r="M43" s="245"/>
    </row>
    <row r="44" spans="1:11" ht="36" customHeight="1">
      <c r="A44" s="378"/>
      <c r="B44" s="375"/>
      <c r="C44" s="134" t="s">
        <v>327</v>
      </c>
      <c r="D44" s="38" t="s">
        <v>3</v>
      </c>
      <c r="E44" s="12" t="s">
        <v>3</v>
      </c>
      <c r="F44" s="38" t="s">
        <v>3</v>
      </c>
      <c r="G44" s="12" t="s">
        <v>3</v>
      </c>
      <c r="H44" s="386"/>
      <c r="I44" s="7" t="s">
        <v>3</v>
      </c>
      <c r="J44" s="33" t="s">
        <v>3</v>
      </c>
      <c r="K44" s="62"/>
    </row>
    <row r="45" spans="1:11" ht="23.25" customHeight="1">
      <c r="A45" s="378" t="s">
        <v>30</v>
      </c>
      <c r="B45" s="375" t="s">
        <v>162</v>
      </c>
      <c r="C45" s="128"/>
      <c r="D45" s="37">
        <f>D43</f>
        <v>698.2118644067797</v>
      </c>
      <c r="E45" s="24">
        <f>E43</f>
        <v>823.89</v>
      </c>
      <c r="F45" s="37">
        <f>F43</f>
        <v>730.3305084745763</v>
      </c>
      <c r="G45" s="24">
        <f>G43</f>
        <v>861.79</v>
      </c>
      <c r="H45" s="270">
        <v>0.03385</v>
      </c>
      <c r="I45" s="6">
        <f>E45*H45</f>
        <v>27.8886765</v>
      </c>
      <c r="J45" s="30">
        <f>H45*G45</f>
        <v>29.171591499999998</v>
      </c>
      <c r="K45" s="63">
        <f>J45/I45</f>
        <v>1.0460012865795192</v>
      </c>
    </row>
    <row r="46" spans="1:11" ht="24.75" customHeight="1">
      <c r="A46" s="378"/>
      <c r="B46" s="375"/>
      <c r="C46" s="128"/>
      <c r="D46" s="38" t="s">
        <v>3</v>
      </c>
      <c r="E46" s="12" t="s">
        <v>3</v>
      </c>
      <c r="F46" s="38" t="s">
        <v>3</v>
      </c>
      <c r="G46" s="12" t="s">
        <v>3</v>
      </c>
      <c r="H46" s="269" t="s">
        <v>6</v>
      </c>
      <c r="I46" s="7" t="s">
        <v>7</v>
      </c>
      <c r="J46" s="33" t="s">
        <v>7</v>
      </c>
      <c r="K46" s="62"/>
    </row>
    <row r="47" spans="1:16" ht="24.75" customHeight="1">
      <c r="A47" s="378" t="s">
        <v>31</v>
      </c>
      <c r="B47" s="375" t="s">
        <v>171</v>
      </c>
      <c r="C47" s="121"/>
      <c r="D47" s="39"/>
      <c r="E47" s="24"/>
      <c r="F47" s="39"/>
      <c r="G47" s="24"/>
      <c r="H47" s="373" t="s">
        <v>15</v>
      </c>
      <c r="I47" s="9">
        <f>I49+I51</f>
        <v>47.773430000000005</v>
      </c>
      <c r="J47" s="75">
        <f>J49+J51-0.01</f>
        <v>49.89872999999999</v>
      </c>
      <c r="K47" s="63">
        <f>J47/I47</f>
        <v>1.0444870715793275</v>
      </c>
      <c r="L47" s="47"/>
      <c r="M47" s="48"/>
      <c r="N47" s="48"/>
      <c r="O47" s="186"/>
      <c r="P47" s="3"/>
    </row>
    <row r="48" spans="1:16" ht="21.75" customHeight="1">
      <c r="A48" s="378"/>
      <c r="B48" s="375"/>
      <c r="C48" s="128"/>
      <c r="D48" s="38"/>
      <c r="E48" s="12"/>
      <c r="F48" s="38"/>
      <c r="G48" s="12"/>
      <c r="H48" s="373"/>
      <c r="I48" s="8" t="s">
        <v>19</v>
      </c>
      <c r="J48" s="34" t="s">
        <v>19</v>
      </c>
      <c r="K48" s="62"/>
      <c r="L48" s="48"/>
      <c r="M48" s="48"/>
      <c r="N48" s="48"/>
      <c r="O48" s="186"/>
      <c r="P48" s="3"/>
    </row>
    <row r="49" spans="1:14" ht="27" customHeight="1">
      <c r="A49" s="382"/>
      <c r="B49" s="371" t="s">
        <v>12</v>
      </c>
      <c r="C49" s="222" t="str">
        <f>C43</f>
        <v>№57/44 от 18.12.2013г.</v>
      </c>
      <c r="D49" s="37">
        <f>D43</f>
        <v>698.2118644067797</v>
      </c>
      <c r="E49" s="24">
        <f>E43</f>
        <v>823.89</v>
      </c>
      <c r="F49" s="37">
        <f>F43</f>
        <v>730.3305084745763</v>
      </c>
      <c r="G49" s="24">
        <f>G43</f>
        <v>861.79</v>
      </c>
      <c r="H49" s="270">
        <v>0.047</v>
      </c>
      <c r="I49" s="6">
        <f>E49*H49</f>
        <v>38.72283</v>
      </c>
      <c r="J49" s="30">
        <f>G49*H49</f>
        <v>40.504129999999996</v>
      </c>
      <c r="K49" s="63">
        <f>J49/I49</f>
        <v>1.046001286579519</v>
      </c>
      <c r="L49" s="49" t="s">
        <v>214</v>
      </c>
      <c r="M49" s="4"/>
      <c r="N49" s="4"/>
    </row>
    <row r="50" spans="1:11" ht="32.25" customHeight="1">
      <c r="A50" s="383"/>
      <c r="B50" s="377"/>
      <c r="C50" s="134" t="str">
        <f>C44</f>
        <v>№ 27/107 от 27.06.2014 г.</v>
      </c>
      <c r="D50" s="38" t="s">
        <v>3</v>
      </c>
      <c r="E50" s="12" t="s">
        <v>3</v>
      </c>
      <c r="F50" s="38" t="s">
        <v>3</v>
      </c>
      <c r="G50" s="12" t="s">
        <v>3</v>
      </c>
      <c r="H50" s="269" t="s">
        <v>16</v>
      </c>
      <c r="I50" s="7" t="s">
        <v>18</v>
      </c>
      <c r="J50" s="33" t="s">
        <v>18</v>
      </c>
      <c r="K50" s="62"/>
    </row>
    <row r="51" spans="1:11" ht="21" customHeight="1">
      <c r="A51" s="382"/>
      <c r="B51" s="371" t="s">
        <v>13</v>
      </c>
      <c r="C51" s="222" t="s">
        <v>308</v>
      </c>
      <c r="D51" s="24">
        <v>7.67</v>
      </c>
      <c r="E51" s="25">
        <f>D51*1.18</f>
        <v>9.0506</v>
      </c>
      <c r="F51" s="24">
        <v>7.97</v>
      </c>
      <c r="G51" s="25">
        <f>F51*1.18</f>
        <v>9.404599999999999</v>
      </c>
      <c r="H51" s="270">
        <v>1</v>
      </c>
      <c r="I51" s="6">
        <f>E51</f>
        <v>9.0506</v>
      </c>
      <c r="J51" s="30">
        <f>G51</f>
        <v>9.404599999999999</v>
      </c>
      <c r="K51" s="63">
        <f>J51/I51</f>
        <v>1.0391134289439374</v>
      </c>
    </row>
    <row r="52" spans="1:11" ht="26.25" customHeight="1">
      <c r="A52" s="383"/>
      <c r="B52" s="377"/>
      <c r="C52" s="223" t="s">
        <v>307</v>
      </c>
      <c r="D52" s="7" t="s">
        <v>18</v>
      </c>
      <c r="E52" s="7" t="s">
        <v>18</v>
      </c>
      <c r="F52" s="7" t="s">
        <v>18</v>
      </c>
      <c r="G52" s="7" t="s">
        <v>18</v>
      </c>
      <c r="H52" s="269" t="s">
        <v>17</v>
      </c>
      <c r="I52" s="7" t="s">
        <v>18</v>
      </c>
      <c r="J52" s="33" t="s">
        <v>18</v>
      </c>
      <c r="K52" s="62"/>
    </row>
    <row r="53" spans="1:11" ht="25.5" customHeight="1">
      <c r="A53" s="378" t="s">
        <v>32</v>
      </c>
      <c r="B53" s="442" t="s">
        <v>165</v>
      </c>
      <c r="C53" s="153"/>
      <c r="D53" s="24"/>
      <c r="E53" s="24"/>
      <c r="F53" s="24"/>
      <c r="G53" s="24"/>
      <c r="H53" s="270">
        <v>3.6</v>
      </c>
      <c r="I53" s="6">
        <f>I55+I57</f>
        <v>166.94352</v>
      </c>
      <c r="J53" s="30">
        <f>J55+J57</f>
        <v>178.61728</v>
      </c>
      <c r="K53" s="63">
        <f>J53/I53</f>
        <v>1.0699264038520333</v>
      </c>
    </row>
    <row r="54" spans="1:11" ht="39" customHeight="1">
      <c r="A54" s="378"/>
      <c r="B54" s="443"/>
      <c r="C54" s="152"/>
      <c r="D54" s="12"/>
      <c r="E54" s="12"/>
      <c r="F54" s="12"/>
      <c r="G54" s="12"/>
      <c r="H54" s="123" t="s">
        <v>20</v>
      </c>
      <c r="I54" s="8" t="s">
        <v>19</v>
      </c>
      <c r="J54" s="34" t="s">
        <v>19</v>
      </c>
      <c r="K54" s="62"/>
    </row>
    <row r="55" spans="1:11" ht="29.25" customHeight="1">
      <c r="A55" s="382"/>
      <c r="B55" s="423" t="s">
        <v>12</v>
      </c>
      <c r="C55" s="222" t="str">
        <f>C43</f>
        <v>№57/44 от 18.12.2013г.</v>
      </c>
      <c r="D55" s="37">
        <f>D49</f>
        <v>698.2118644067797</v>
      </c>
      <c r="E55" s="24">
        <f>E43</f>
        <v>823.89</v>
      </c>
      <c r="F55" s="37">
        <f>F49</f>
        <v>730.3305084745763</v>
      </c>
      <c r="G55" s="24">
        <f>G43</f>
        <v>861.79</v>
      </c>
      <c r="H55" s="141">
        <v>0.168</v>
      </c>
      <c r="I55" s="6">
        <f>E55*H55</f>
        <v>138.41352</v>
      </c>
      <c r="J55" s="30">
        <f>G55*H55</f>
        <v>144.78072</v>
      </c>
      <c r="K55" s="63">
        <f>J55/I55</f>
        <v>1.0460012865795192</v>
      </c>
    </row>
    <row r="56" spans="1:11" ht="31.5" customHeight="1">
      <c r="A56" s="383"/>
      <c r="B56" s="424"/>
      <c r="C56" s="134" t="str">
        <f>C44</f>
        <v>№ 27/107 от 27.06.2014 г.</v>
      </c>
      <c r="D56" s="38" t="s">
        <v>3</v>
      </c>
      <c r="E56" s="12" t="s">
        <v>3</v>
      </c>
      <c r="F56" s="38" t="s">
        <v>3</v>
      </c>
      <c r="G56" s="12" t="s">
        <v>3</v>
      </c>
      <c r="H56" s="223" t="s">
        <v>160</v>
      </c>
      <c r="I56" s="7" t="s">
        <v>18</v>
      </c>
      <c r="J56" s="33" t="s">
        <v>18</v>
      </c>
      <c r="K56" s="62"/>
    </row>
    <row r="57" spans="1:11" ht="18.75" customHeight="1">
      <c r="A57" s="382"/>
      <c r="B57" s="423" t="s">
        <v>13</v>
      </c>
      <c r="C57" s="222" t="str">
        <f>C51</f>
        <v>№ 58/65</v>
      </c>
      <c r="D57" s="24">
        <f>D51</f>
        <v>7.67</v>
      </c>
      <c r="E57" s="25">
        <f>E51</f>
        <v>9.0506</v>
      </c>
      <c r="F57" s="24">
        <f>F51</f>
        <v>7.97</v>
      </c>
      <c r="G57" s="25">
        <f>G51</f>
        <v>9.404599999999999</v>
      </c>
      <c r="H57" s="270">
        <v>3.6</v>
      </c>
      <c r="I57" s="6">
        <v>28.53</v>
      </c>
      <c r="J57" s="30">
        <f>G57*H57-0.02</f>
        <v>33.83655999999999</v>
      </c>
      <c r="K57" s="63">
        <f>J57/I57</f>
        <v>1.1859992989835257</v>
      </c>
    </row>
    <row r="58" spans="1:11" ht="27" customHeight="1">
      <c r="A58" s="383"/>
      <c r="B58" s="424"/>
      <c r="C58" s="223" t="str">
        <f>C52</f>
        <v>от 19.12.2013г.</v>
      </c>
      <c r="D58" s="7" t="s">
        <v>18</v>
      </c>
      <c r="E58" s="7" t="s">
        <v>18</v>
      </c>
      <c r="F58" s="7" t="s">
        <v>18</v>
      </c>
      <c r="G58" s="7" t="s">
        <v>18</v>
      </c>
      <c r="H58" s="269" t="s">
        <v>20</v>
      </c>
      <c r="I58" s="7" t="s">
        <v>18</v>
      </c>
      <c r="J58" s="33" t="s">
        <v>18</v>
      </c>
      <c r="K58" s="62"/>
    </row>
    <row r="59" spans="1:11" ht="29.25" customHeight="1">
      <c r="A59" s="378" t="s">
        <v>215</v>
      </c>
      <c r="B59" s="442" t="s">
        <v>204</v>
      </c>
      <c r="C59" s="147"/>
      <c r="D59" s="24"/>
      <c r="E59" s="24"/>
      <c r="F59" s="24"/>
      <c r="G59" s="24"/>
      <c r="H59" s="270">
        <v>1.52</v>
      </c>
      <c r="I59" s="6">
        <f>I61+I63-0.01</f>
        <v>86.24923199999999</v>
      </c>
      <c r="J59" s="30">
        <f>J61+J63</f>
        <v>90.13251199999999</v>
      </c>
      <c r="K59" s="63">
        <f>J59/I59</f>
        <v>1.0450239371406809</v>
      </c>
    </row>
    <row r="60" spans="1:11" ht="36" customHeight="1">
      <c r="A60" s="378"/>
      <c r="B60" s="443"/>
      <c r="C60" s="148"/>
      <c r="D60" s="12"/>
      <c r="E60" s="12"/>
      <c r="F60" s="12"/>
      <c r="G60" s="12"/>
      <c r="H60" s="123" t="s">
        <v>20</v>
      </c>
      <c r="I60" s="8" t="s">
        <v>19</v>
      </c>
      <c r="J60" s="34" t="s">
        <v>19</v>
      </c>
      <c r="K60" s="62"/>
    </row>
    <row r="61" spans="1:11" ht="36.75" customHeight="1">
      <c r="A61" s="97"/>
      <c r="B61" s="423" t="s">
        <v>12</v>
      </c>
      <c r="C61" s="222" t="str">
        <f>C43</f>
        <v>№57/44 от 18.12.2013г.</v>
      </c>
      <c r="D61" s="37">
        <f>D55</f>
        <v>698.2118644067797</v>
      </c>
      <c r="E61" s="24">
        <f>E43</f>
        <v>823.89</v>
      </c>
      <c r="F61" s="37">
        <f>F55</f>
        <v>730.3305084745763</v>
      </c>
      <c r="G61" s="24">
        <f>G43</f>
        <v>861.79</v>
      </c>
      <c r="H61" s="141">
        <v>0.088</v>
      </c>
      <c r="I61" s="6">
        <f>E61*H61</f>
        <v>72.50232</v>
      </c>
      <c r="J61" s="30">
        <f>G61*H61</f>
        <v>75.83752</v>
      </c>
      <c r="K61" s="63">
        <f>J61/I61</f>
        <v>1.0460012865795192</v>
      </c>
    </row>
    <row r="62" spans="1:11" ht="38.25" customHeight="1">
      <c r="A62" s="96"/>
      <c r="B62" s="424"/>
      <c r="C62" s="134" t="str">
        <f>C44</f>
        <v>№ 27/107 от 27.06.2014 г.</v>
      </c>
      <c r="D62" s="38" t="s">
        <v>3</v>
      </c>
      <c r="E62" s="12" t="s">
        <v>3</v>
      </c>
      <c r="F62" s="38" t="s">
        <v>3</v>
      </c>
      <c r="G62" s="12" t="s">
        <v>3</v>
      </c>
      <c r="H62" s="223" t="s">
        <v>160</v>
      </c>
      <c r="I62" s="7" t="s">
        <v>18</v>
      </c>
      <c r="J62" s="33" t="s">
        <v>18</v>
      </c>
      <c r="K62" s="62"/>
    </row>
    <row r="63" spans="1:11" ht="22.5" customHeight="1">
      <c r="A63" s="97"/>
      <c r="B63" s="423" t="s">
        <v>13</v>
      </c>
      <c r="C63" s="222" t="str">
        <f>C51</f>
        <v>№ 58/65</v>
      </c>
      <c r="D63" s="24">
        <f>D57</f>
        <v>7.67</v>
      </c>
      <c r="E63" s="25">
        <f>E57</f>
        <v>9.0506</v>
      </c>
      <c r="F63" s="24">
        <f>F57</f>
        <v>7.97</v>
      </c>
      <c r="G63" s="25">
        <f>G57</f>
        <v>9.404599999999999</v>
      </c>
      <c r="H63" s="270">
        <v>1.52</v>
      </c>
      <c r="I63" s="6">
        <f>E63*H63</f>
        <v>13.756912</v>
      </c>
      <c r="J63" s="30">
        <f>G63*H63</f>
        <v>14.294991999999997</v>
      </c>
      <c r="K63" s="63">
        <f>J63/I63</f>
        <v>1.0391134289439372</v>
      </c>
    </row>
    <row r="64" spans="1:11" ht="32.25" customHeight="1">
      <c r="A64" s="96"/>
      <c r="B64" s="424"/>
      <c r="C64" s="223" t="str">
        <f>C52</f>
        <v>от 19.12.2013г.</v>
      </c>
      <c r="D64" s="7" t="s">
        <v>18</v>
      </c>
      <c r="E64" s="7" t="s">
        <v>18</v>
      </c>
      <c r="F64" s="7" t="s">
        <v>18</v>
      </c>
      <c r="G64" s="7" t="s">
        <v>18</v>
      </c>
      <c r="H64" s="269" t="s">
        <v>20</v>
      </c>
      <c r="I64" s="7" t="s">
        <v>18</v>
      </c>
      <c r="J64" s="33" t="s">
        <v>18</v>
      </c>
      <c r="K64" s="62"/>
    </row>
    <row r="65" spans="1:11" ht="56.25" customHeight="1">
      <c r="A65" s="94">
        <v>4</v>
      </c>
      <c r="B65" s="379" t="s">
        <v>243</v>
      </c>
      <c r="C65" s="380"/>
      <c r="D65" s="380"/>
      <c r="E65" s="380"/>
      <c r="F65" s="380"/>
      <c r="G65" s="380"/>
      <c r="H65" s="380"/>
      <c r="I65" s="380"/>
      <c r="J65" s="381"/>
      <c r="K65" s="197"/>
    </row>
    <row r="66" spans="1:13" ht="27" customHeight="1">
      <c r="A66" s="378" t="s">
        <v>34</v>
      </c>
      <c r="B66" s="375" t="s">
        <v>9</v>
      </c>
      <c r="C66" s="270" t="s">
        <v>311</v>
      </c>
      <c r="D66" s="25">
        <f>E66/1.18</f>
        <v>1338.1271186440679</v>
      </c>
      <c r="E66" s="24">
        <v>1578.99</v>
      </c>
      <c r="F66" s="25">
        <v>1395.93</v>
      </c>
      <c r="G66" s="25">
        <f>F66*1.18</f>
        <v>1647.1974</v>
      </c>
      <c r="H66" s="373" t="s">
        <v>10</v>
      </c>
      <c r="I66" s="6">
        <f>E66</f>
        <v>1578.99</v>
      </c>
      <c r="J66" s="30">
        <f>G66</f>
        <v>1647.1974</v>
      </c>
      <c r="K66" s="63">
        <f>J66/I66</f>
        <v>1.0431968536849505</v>
      </c>
      <c r="M66" s="245"/>
    </row>
    <row r="67" spans="1:11" ht="24.75" customHeight="1">
      <c r="A67" s="378"/>
      <c r="B67" s="375"/>
      <c r="C67" s="134" t="s">
        <v>310</v>
      </c>
      <c r="D67" s="12" t="s">
        <v>3</v>
      </c>
      <c r="E67" s="12" t="s">
        <v>3</v>
      </c>
      <c r="F67" s="12" t="s">
        <v>3</v>
      </c>
      <c r="G67" s="12" t="s">
        <v>3</v>
      </c>
      <c r="H67" s="373"/>
      <c r="I67" s="7" t="s">
        <v>3</v>
      </c>
      <c r="J67" s="33" t="s">
        <v>3</v>
      </c>
      <c r="K67" s="62"/>
    </row>
    <row r="68" spans="1:12" ht="23.25" customHeight="1">
      <c r="A68" s="378" t="s">
        <v>35</v>
      </c>
      <c r="B68" s="375" t="s">
        <v>162</v>
      </c>
      <c r="C68" s="128"/>
      <c r="D68" s="25">
        <f>D66</f>
        <v>1338.1271186440679</v>
      </c>
      <c r="E68" s="24">
        <f>E66</f>
        <v>1578.99</v>
      </c>
      <c r="F68" s="25">
        <f>F66</f>
        <v>1395.93</v>
      </c>
      <c r="G68" s="25">
        <f>G66</f>
        <v>1647.1974</v>
      </c>
      <c r="H68" s="234">
        <v>0.03385</v>
      </c>
      <c r="I68" s="6">
        <f>E68*H68</f>
        <v>53.4488115</v>
      </c>
      <c r="J68" s="30">
        <f>H68*G68</f>
        <v>55.75763199</v>
      </c>
      <c r="K68" s="63">
        <f>J68/I68</f>
        <v>1.0431968536849505</v>
      </c>
      <c r="L68" s="90" t="s">
        <v>268</v>
      </c>
    </row>
    <row r="69" spans="1:11" ht="23.25" customHeight="1">
      <c r="A69" s="378"/>
      <c r="B69" s="375"/>
      <c r="C69" s="128"/>
      <c r="D69" s="12" t="s">
        <v>3</v>
      </c>
      <c r="E69" s="12" t="s">
        <v>3</v>
      </c>
      <c r="F69" s="12" t="s">
        <v>3</v>
      </c>
      <c r="G69" s="12" t="s">
        <v>3</v>
      </c>
      <c r="H69" s="269" t="s">
        <v>6</v>
      </c>
      <c r="I69" s="7" t="s">
        <v>7</v>
      </c>
      <c r="J69" s="33" t="s">
        <v>7</v>
      </c>
      <c r="K69" s="62"/>
    </row>
    <row r="70" spans="1:11" ht="27" customHeight="1">
      <c r="A70" s="378" t="s">
        <v>36</v>
      </c>
      <c r="B70" s="375" t="s">
        <v>171</v>
      </c>
      <c r="C70" s="233"/>
      <c r="D70" s="44"/>
      <c r="E70" s="44"/>
      <c r="F70" s="44"/>
      <c r="G70" s="24"/>
      <c r="H70" s="373" t="s">
        <v>15</v>
      </c>
      <c r="I70" s="9">
        <f>I72+I74</f>
        <v>96.30253</v>
      </c>
      <c r="J70" s="75">
        <f>J72+J74</f>
        <v>100.3810778</v>
      </c>
      <c r="K70" s="63">
        <f>J70/I70</f>
        <v>1.0423514086286205</v>
      </c>
    </row>
    <row r="71" spans="1:11" ht="18.75" customHeight="1">
      <c r="A71" s="378"/>
      <c r="B71" s="375"/>
      <c r="C71" s="128"/>
      <c r="D71" s="43"/>
      <c r="E71" s="43"/>
      <c r="F71" s="43"/>
      <c r="G71" s="12"/>
      <c r="H71" s="373"/>
      <c r="I71" s="8" t="s">
        <v>19</v>
      </c>
      <c r="J71" s="34" t="s">
        <v>19</v>
      </c>
      <c r="K71" s="62"/>
    </row>
    <row r="72" spans="1:11" ht="24.75" customHeight="1">
      <c r="A72" s="382"/>
      <c r="B72" s="371" t="s">
        <v>12</v>
      </c>
      <c r="C72" s="270" t="str">
        <f>C66</f>
        <v>№ 53/53-1 </v>
      </c>
      <c r="D72" s="25">
        <f>D66</f>
        <v>1338.1271186440679</v>
      </c>
      <c r="E72" s="24">
        <f>E66</f>
        <v>1578.99</v>
      </c>
      <c r="F72" s="25">
        <f>F66</f>
        <v>1395.93</v>
      </c>
      <c r="G72" s="25">
        <f>G66</f>
        <v>1647.1974</v>
      </c>
      <c r="H72" s="270">
        <v>0.047</v>
      </c>
      <c r="I72" s="6">
        <f>E72*H72</f>
        <v>74.21253</v>
      </c>
      <c r="J72" s="30">
        <f>G72*H72</f>
        <v>77.4182778</v>
      </c>
      <c r="K72" s="63">
        <f>J72/I72</f>
        <v>1.0431968536849505</v>
      </c>
    </row>
    <row r="73" spans="1:11" ht="26.25" customHeight="1">
      <c r="A73" s="383"/>
      <c r="B73" s="377"/>
      <c r="C73" s="223" t="str">
        <f>C67</f>
        <v>от 05.12.2013г.</v>
      </c>
      <c r="D73" s="12" t="s">
        <v>3</v>
      </c>
      <c r="E73" s="12" t="s">
        <v>3</v>
      </c>
      <c r="F73" s="12" t="s">
        <v>3</v>
      </c>
      <c r="G73" s="12" t="s">
        <v>3</v>
      </c>
      <c r="H73" s="269" t="s">
        <v>16</v>
      </c>
      <c r="I73" s="7" t="s">
        <v>18</v>
      </c>
      <c r="J73" s="33" t="s">
        <v>18</v>
      </c>
      <c r="K73" s="62"/>
    </row>
    <row r="74" spans="1:11" ht="25.5" customHeight="1">
      <c r="A74" s="382"/>
      <c r="B74" s="371" t="s">
        <v>13</v>
      </c>
      <c r="C74" s="270" t="s">
        <v>312</v>
      </c>
      <c r="D74" s="25">
        <f>E74/1.18</f>
        <v>18.720338983050848</v>
      </c>
      <c r="E74" s="24">
        <v>22.09</v>
      </c>
      <c r="F74" s="25">
        <v>19.46</v>
      </c>
      <c r="G74" s="25">
        <f>F74*1.18</f>
        <v>22.9628</v>
      </c>
      <c r="H74" s="270">
        <v>1</v>
      </c>
      <c r="I74" s="6">
        <f>E74</f>
        <v>22.09</v>
      </c>
      <c r="J74" s="30">
        <f>G74</f>
        <v>22.9628</v>
      </c>
      <c r="K74" s="63">
        <f>J74/I74</f>
        <v>1.039511090991399</v>
      </c>
    </row>
    <row r="75" spans="1:11" ht="25.5" customHeight="1">
      <c r="A75" s="383"/>
      <c r="B75" s="377"/>
      <c r="C75" s="223" t="s">
        <v>307</v>
      </c>
      <c r="D75" s="7" t="s">
        <v>18</v>
      </c>
      <c r="E75" s="7" t="s">
        <v>18</v>
      </c>
      <c r="F75" s="7" t="s">
        <v>18</v>
      </c>
      <c r="G75" s="7" t="s">
        <v>18</v>
      </c>
      <c r="H75" s="269" t="s">
        <v>17</v>
      </c>
      <c r="I75" s="7" t="s">
        <v>18</v>
      </c>
      <c r="J75" s="33" t="s">
        <v>18</v>
      </c>
      <c r="K75" s="62"/>
    </row>
    <row r="76" spans="1:12" ht="29.25" customHeight="1">
      <c r="A76" s="378" t="s">
        <v>37</v>
      </c>
      <c r="B76" s="442" t="s">
        <v>165</v>
      </c>
      <c r="C76" s="154"/>
      <c r="D76" s="44"/>
      <c r="E76" s="44"/>
      <c r="F76" s="44"/>
      <c r="G76" s="24"/>
      <c r="H76" s="234">
        <v>3.6</v>
      </c>
      <c r="I76" s="228">
        <f>I78+I80</f>
        <v>344.79432</v>
      </c>
      <c r="J76" s="229">
        <f>J78+J80</f>
        <v>359.3852432</v>
      </c>
      <c r="K76" s="63">
        <f>J76/I76</f>
        <v>1.0423177597589193</v>
      </c>
      <c r="L76" s="90" t="s">
        <v>268</v>
      </c>
    </row>
    <row r="77" spans="1:11" ht="32.25" customHeight="1">
      <c r="A77" s="378"/>
      <c r="B77" s="443"/>
      <c r="C77" s="156"/>
      <c r="D77" s="43"/>
      <c r="E77" s="43"/>
      <c r="F77" s="43"/>
      <c r="G77" s="12"/>
      <c r="H77" s="123" t="s">
        <v>20</v>
      </c>
      <c r="I77" s="8" t="s">
        <v>19</v>
      </c>
      <c r="J77" s="34" t="s">
        <v>19</v>
      </c>
      <c r="K77" s="62"/>
    </row>
    <row r="78" spans="1:11" ht="24.75" customHeight="1">
      <c r="A78" s="382"/>
      <c r="B78" s="423" t="s">
        <v>12</v>
      </c>
      <c r="C78" s="270" t="str">
        <f>C66</f>
        <v>№ 53/53-1 </v>
      </c>
      <c r="D78" s="25">
        <f>D72</f>
        <v>1338.1271186440679</v>
      </c>
      <c r="E78" s="24">
        <f>E66</f>
        <v>1578.99</v>
      </c>
      <c r="F78" s="25">
        <f>F72</f>
        <v>1395.93</v>
      </c>
      <c r="G78" s="25">
        <f>G66</f>
        <v>1647.1974</v>
      </c>
      <c r="H78" s="235">
        <v>0.168</v>
      </c>
      <c r="I78" s="228">
        <f>E78*H78</f>
        <v>265.27032</v>
      </c>
      <c r="J78" s="229">
        <f>G78*H78</f>
        <v>276.7291632</v>
      </c>
      <c r="K78" s="63">
        <f>J78/I78</f>
        <v>1.0431968536849505</v>
      </c>
    </row>
    <row r="79" spans="1:11" ht="25.5" customHeight="1">
      <c r="A79" s="383"/>
      <c r="B79" s="424"/>
      <c r="C79" s="223" t="str">
        <f>C67</f>
        <v>от 05.12.2013г.</v>
      </c>
      <c r="D79" s="12" t="s">
        <v>3</v>
      </c>
      <c r="E79" s="12" t="s">
        <v>3</v>
      </c>
      <c r="F79" s="12" t="s">
        <v>3</v>
      </c>
      <c r="G79" s="12" t="s">
        <v>3</v>
      </c>
      <c r="H79" s="223" t="s">
        <v>160</v>
      </c>
      <c r="I79" s="7" t="s">
        <v>18</v>
      </c>
      <c r="J79" s="33" t="s">
        <v>18</v>
      </c>
      <c r="K79" s="198"/>
    </row>
    <row r="80" spans="1:12" ht="18.75" customHeight="1">
      <c r="A80" s="382"/>
      <c r="B80" s="423" t="s">
        <v>13</v>
      </c>
      <c r="C80" s="270" t="str">
        <f>C74</f>
        <v>№58/65</v>
      </c>
      <c r="D80" s="25">
        <f>D74</f>
        <v>18.720338983050848</v>
      </c>
      <c r="E80" s="25">
        <f>E74</f>
        <v>22.09</v>
      </c>
      <c r="F80" s="25">
        <f>F74</f>
        <v>19.46</v>
      </c>
      <c r="G80" s="25">
        <f>G74</f>
        <v>22.9628</v>
      </c>
      <c r="H80" s="234">
        <v>3.6</v>
      </c>
      <c r="I80" s="228">
        <f>E80*H80</f>
        <v>79.524</v>
      </c>
      <c r="J80" s="229">
        <f>G80*H80-0.01</f>
        <v>82.65608</v>
      </c>
      <c r="K80" s="63">
        <f>J80/I80</f>
        <v>1.039385342789598</v>
      </c>
      <c r="L80" s="90" t="s">
        <v>268</v>
      </c>
    </row>
    <row r="81" spans="1:11" ht="25.5" customHeight="1">
      <c r="A81" s="383"/>
      <c r="B81" s="424"/>
      <c r="C81" s="223" t="str">
        <f>C75</f>
        <v>от 19.12.2013г.</v>
      </c>
      <c r="D81" s="7" t="s">
        <v>18</v>
      </c>
      <c r="E81" s="7" t="s">
        <v>18</v>
      </c>
      <c r="F81" s="7" t="s">
        <v>18</v>
      </c>
      <c r="G81" s="7" t="s">
        <v>18</v>
      </c>
      <c r="H81" s="269" t="s">
        <v>20</v>
      </c>
      <c r="I81" s="7" t="s">
        <v>18</v>
      </c>
      <c r="J81" s="33" t="s">
        <v>18</v>
      </c>
      <c r="K81" s="198"/>
    </row>
    <row r="82" spans="1:15" s="3" customFormat="1" ht="51.75" customHeight="1">
      <c r="A82" s="94" t="s">
        <v>38</v>
      </c>
      <c r="B82" s="368" t="s">
        <v>362</v>
      </c>
      <c r="C82" s="369"/>
      <c r="D82" s="369"/>
      <c r="E82" s="369"/>
      <c r="F82" s="369"/>
      <c r="G82" s="369"/>
      <c r="H82" s="369"/>
      <c r="I82" s="369"/>
      <c r="J82" s="369"/>
      <c r="K82" s="370"/>
      <c r="O82" s="26"/>
    </row>
    <row r="83" spans="1:11" ht="24.75" customHeight="1">
      <c r="A83" s="378" t="s">
        <v>39</v>
      </c>
      <c r="B83" s="375" t="s">
        <v>9</v>
      </c>
      <c r="C83" s="270" t="s">
        <v>315</v>
      </c>
      <c r="D83" s="6"/>
      <c r="E83" s="6">
        <v>946.66</v>
      </c>
      <c r="F83" s="6"/>
      <c r="G83" s="6">
        <v>962.27</v>
      </c>
      <c r="H83" s="373" t="s">
        <v>10</v>
      </c>
      <c r="I83" s="6">
        <f>E83</f>
        <v>946.66</v>
      </c>
      <c r="J83" s="30">
        <f>G83</f>
        <v>962.27</v>
      </c>
      <c r="K83" s="63">
        <f>J83/I83</f>
        <v>1.016489552743329</v>
      </c>
    </row>
    <row r="84" spans="1:11" ht="27" customHeight="1">
      <c r="A84" s="378"/>
      <c r="B84" s="375"/>
      <c r="C84" s="134" t="s">
        <v>316</v>
      </c>
      <c r="D84" s="7"/>
      <c r="E84" s="7" t="s">
        <v>3</v>
      </c>
      <c r="F84" s="7"/>
      <c r="G84" s="7" t="s">
        <v>3</v>
      </c>
      <c r="H84" s="373"/>
      <c r="I84" s="7" t="s">
        <v>3</v>
      </c>
      <c r="J84" s="33" t="s">
        <v>3</v>
      </c>
      <c r="K84" s="62"/>
    </row>
    <row r="85" spans="1:11" ht="24.75" customHeight="1">
      <c r="A85" s="378" t="s">
        <v>40</v>
      </c>
      <c r="B85" s="375" t="s">
        <v>162</v>
      </c>
      <c r="C85" s="236"/>
      <c r="D85" s="6"/>
      <c r="E85" s="6">
        <f>E83</f>
        <v>946.66</v>
      </c>
      <c r="F85" s="6"/>
      <c r="G85" s="6">
        <f>G83</f>
        <v>962.27</v>
      </c>
      <c r="H85" s="270">
        <v>0.03671</v>
      </c>
      <c r="I85" s="6">
        <f>E85*H85</f>
        <v>34.7518886</v>
      </c>
      <c r="J85" s="30">
        <f>G85*H85</f>
        <v>35.3249317</v>
      </c>
      <c r="K85" s="63">
        <f>J85/I85</f>
        <v>1.016489552743329</v>
      </c>
    </row>
    <row r="86" spans="1:11" ht="24" customHeight="1">
      <c r="A86" s="378"/>
      <c r="B86" s="375"/>
      <c r="C86" s="237"/>
      <c r="D86" s="7"/>
      <c r="E86" s="7" t="s">
        <v>3</v>
      </c>
      <c r="F86" s="7"/>
      <c r="G86" s="7" t="s">
        <v>3</v>
      </c>
      <c r="H86" s="269" t="s">
        <v>6</v>
      </c>
      <c r="I86" s="7" t="s">
        <v>7</v>
      </c>
      <c r="J86" s="32" t="s">
        <v>7</v>
      </c>
      <c r="K86" s="62"/>
    </row>
    <row r="87" spans="1:11" ht="21.75" customHeight="1">
      <c r="A87" s="378" t="s">
        <v>41</v>
      </c>
      <c r="B87" s="375" t="s">
        <v>43</v>
      </c>
      <c r="C87" s="128"/>
      <c r="D87" s="5"/>
      <c r="E87" s="6"/>
      <c r="F87" s="5"/>
      <c r="G87" s="6"/>
      <c r="H87" s="373" t="s">
        <v>15</v>
      </c>
      <c r="I87" s="9">
        <f>I89+I91</f>
        <v>58.40302</v>
      </c>
      <c r="J87" s="75">
        <f>J89+J91</f>
        <v>59.69669</v>
      </c>
      <c r="K87" s="63">
        <f>J87/I87</f>
        <v>1.022150738095393</v>
      </c>
    </row>
    <row r="88" spans="1:11" ht="38.25" customHeight="1">
      <c r="A88" s="378"/>
      <c r="B88" s="375"/>
      <c r="C88" s="128"/>
      <c r="D88" s="7"/>
      <c r="E88" s="7"/>
      <c r="F88" s="7"/>
      <c r="G88" s="7"/>
      <c r="H88" s="373"/>
      <c r="I88" s="8" t="s">
        <v>19</v>
      </c>
      <c r="J88" s="34" t="s">
        <v>19</v>
      </c>
      <c r="K88" s="62"/>
    </row>
    <row r="89" spans="1:11" ht="23.25" customHeight="1">
      <c r="A89" s="382"/>
      <c r="B89" s="371" t="s">
        <v>12</v>
      </c>
      <c r="C89" s="270" t="str">
        <f>C83</f>
        <v>№ 54/21-1</v>
      </c>
      <c r="D89" s="6"/>
      <c r="E89" s="6">
        <f>E83</f>
        <v>946.66</v>
      </c>
      <c r="F89" s="6"/>
      <c r="G89" s="6">
        <f>G83</f>
        <v>962.27</v>
      </c>
      <c r="H89" s="270">
        <v>0.047</v>
      </c>
      <c r="I89" s="6">
        <f>E89*H89</f>
        <v>44.49302</v>
      </c>
      <c r="J89" s="30">
        <f>H89*G89</f>
        <v>45.22669</v>
      </c>
      <c r="K89" s="63">
        <f>J89/I89</f>
        <v>1.016489552743329</v>
      </c>
    </row>
    <row r="90" spans="1:11" ht="27.75" customHeight="1">
      <c r="A90" s="383"/>
      <c r="B90" s="377"/>
      <c r="C90" s="134" t="str">
        <f>C84</f>
        <v>от 11.12.2013г.</v>
      </c>
      <c r="D90" s="7"/>
      <c r="E90" s="7" t="s">
        <v>3</v>
      </c>
      <c r="F90" s="7"/>
      <c r="G90" s="7" t="s">
        <v>3</v>
      </c>
      <c r="H90" s="269" t="s">
        <v>16</v>
      </c>
      <c r="I90" s="7" t="s">
        <v>18</v>
      </c>
      <c r="J90" s="33" t="s">
        <v>18</v>
      </c>
      <c r="K90" s="62"/>
    </row>
    <row r="91" spans="1:11" ht="24" customHeight="1">
      <c r="A91" s="382"/>
      <c r="B91" s="371" t="s">
        <v>13</v>
      </c>
      <c r="C91" s="270" t="s">
        <v>313</v>
      </c>
      <c r="D91" s="40"/>
      <c r="E91" s="6">
        <v>13.91</v>
      </c>
      <c r="F91" s="40"/>
      <c r="G91" s="6">
        <v>14.47</v>
      </c>
      <c r="H91" s="270">
        <v>1</v>
      </c>
      <c r="I91" s="6">
        <f>E91</f>
        <v>13.91</v>
      </c>
      <c r="J91" s="30">
        <f>H91*G91</f>
        <v>14.47</v>
      </c>
      <c r="K91" s="63">
        <f>J91/I91</f>
        <v>1.0402588066139469</v>
      </c>
    </row>
    <row r="92" spans="1:11" ht="26.25" customHeight="1">
      <c r="A92" s="383"/>
      <c r="B92" s="377"/>
      <c r="C92" s="223" t="s">
        <v>314</v>
      </c>
      <c r="D92" s="41"/>
      <c r="E92" s="7" t="s">
        <v>18</v>
      </c>
      <c r="F92" s="41"/>
      <c r="G92" s="7" t="s">
        <v>18</v>
      </c>
      <c r="H92" s="269" t="s">
        <v>17</v>
      </c>
      <c r="I92" s="7" t="s">
        <v>19</v>
      </c>
      <c r="J92" s="33" t="s">
        <v>19</v>
      </c>
      <c r="K92" s="62"/>
    </row>
    <row r="93" spans="1:11" ht="27.75" customHeight="1">
      <c r="A93" s="378" t="s">
        <v>42</v>
      </c>
      <c r="B93" s="390" t="s">
        <v>165</v>
      </c>
      <c r="C93" s="154"/>
      <c r="D93" s="5"/>
      <c r="E93" s="6"/>
      <c r="F93" s="5"/>
      <c r="G93" s="6"/>
      <c r="H93" s="270">
        <v>3.2</v>
      </c>
      <c r="I93" s="9">
        <f>I95+I97</f>
        <v>203.55088</v>
      </c>
      <c r="J93" s="75">
        <f>J95+J97-0.01</f>
        <v>207.95536</v>
      </c>
      <c r="K93" s="63">
        <f>J93/I93</f>
        <v>1.0216382262754158</v>
      </c>
    </row>
    <row r="94" spans="1:11" ht="30.75" customHeight="1">
      <c r="A94" s="378"/>
      <c r="B94" s="391"/>
      <c r="C94" s="159"/>
      <c r="D94" s="7"/>
      <c r="E94" s="7"/>
      <c r="F94" s="7"/>
      <c r="G94" s="7"/>
      <c r="H94" s="123" t="s">
        <v>20</v>
      </c>
      <c r="I94" s="8" t="s">
        <v>22</v>
      </c>
      <c r="J94" s="34" t="s">
        <v>22</v>
      </c>
      <c r="K94" s="62"/>
    </row>
    <row r="95" spans="1:12" ht="25.5" customHeight="1">
      <c r="A95" s="382"/>
      <c r="B95" s="371" t="s">
        <v>12</v>
      </c>
      <c r="C95" s="270" t="str">
        <f>C83</f>
        <v>№ 54/21-1</v>
      </c>
      <c r="D95" s="6"/>
      <c r="E95" s="6">
        <f>E83</f>
        <v>946.66</v>
      </c>
      <c r="F95" s="6"/>
      <c r="G95" s="6">
        <f>G83</f>
        <v>962.27</v>
      </c>
      <c r="H95" s="234">
        <v>0.168</v>
      </c>
      <c r="I95" s="228">
        <f>E95*H95</f>
        <v>159.03888</v>
      </c>
      <c r="J95" s="229">
        <f>G95*H95</f>
        <v>161.66136</v>
      </c>
      <c r="K95" s="63">
        <f>J95/I95</f>
        <v>1.016489552743329</v>
      </c>
      <c r="L95" s="90" t="s">
        <v>268</v>
      </c>
    </row>
    <row r="96" spans="1:11" ht="26.25" customHeight="1">
      <c r="A96" s="383"/>
      <c r="B96" s="377"/>
      <c r="C96" s="134" t="str">
        <f>C84</f>
        <v>от 11.12.2013г.</v>
      </c>
      <c r="D96" s="7"/>
      <c r="E96" s="7" t="s">
        <v>3</v>
      </c>
      <c r="F96" s="7"/>
      <c r="G96" s="7" t="s">
        <v>3</v>
      </c>
      <c r="H96" s="223" t="s">
        <v>160</v>
      </c>
      <c r="I96" s="7" t="s">
        <v>21</v>
      </c>
      <c r="J96" s="33" t="s">
        <v>21</v>
      </c>
      <c r="K96" s="62"/>
    </row>
    <row r="97" spans="1:11" ht="22.5" customHeight="1">
      <c r="A97" s="382"/>
      <c r="B97" s="371" t="s">
        <v>13</v>
      </c>
      <c r="C97" s="270" t="str">
        <f>C91</f>
        <v>№ 18/2</v>
      </c>
      <c r="D97" s="40"/>
      <c r="E97" s="6">
        <f>E91</f>
        <v>13.91</v>
      </c>
      <c r="F97" s="40"/>
      <c r="G97" s="6">
        <f>G91</f>
        <v>14.47</v>
      </c>
      <c r="H97" s="270">
        <v>3.2</v>
      </c>
      <c r="I97" s="6">
        <f>E97*H97</f>
        <v>44.512</v>
      </c>
      <c r="J97" s="30">
        <f>H97*G97</f>
        <v>46.304</v>
      </c>
      <c r="K97" s="63">
        <f>J97/I97</f>
        <v>1.0402588066139469</v>
      </c>
    </row>
    <row r="98" spans="1:11" ht="26.25" customHeight="1">
      <c r="A98" s="383"/>
      <c r="B98" s="377"/>
      <c r="C98" s="223" t="str">
        <f>C92</f>
        <v>от 25.04.2014г.</v>
      </c>
      <c r="D98" s="41"/>
      <c r="E98" s="7" t="s">
        <v>18</v>
      </c>
      <c r="F98" s="41"/>
      <c r="G98" s="7" t="s">
        <v>18</v>
      </c>
      <c r="H98" s="269" t="s">
        <v>20</v>
      </c>
      <c r="I98" s="7" t="s">
        <v>21</v>
      </c>
      <c r="J98" s="33" t="s">
        <v>21</v>
      </c>
      <c r="K98" s="62"/>
    </row>
    <row r="99" spans="1:15" s="3" customFormat="1" ht="51" customHeight="1">
      <c r="A99" s="94" t="s">
        <v>45</v>
      </c>
      <c r="B99" s="379" t="s">
        <v>241</v>
      </c>
      <c r="C99" s="380"/>
      <c r="D99" s="380"/>
      <c r="E99" s="380"/>
      <c r="F99" s="380"/>
      <c r="G99" s="380"/>
      <c r="H99" s="380"/>
      <c r="I99" s="380"/>
      <c r="J99" s="381"/>
      <c r="K99" s="199"/>
      <c r="O99" s="26"/>
    </row>
    <row r="100" spans="1:11" ht="30" customHeight="1">
      <c r="A100" s="378" t="s">
        <v>44</v>
      </c>
      <c r="B100" s="375" t="s">
        <v>9</v>
      </c>
      <c r="C100" s="270" t="s">
        <v>317</v>
      </c>
      <c r="D100" s="6"/>
      <c r="E100" s="6">
        <v>1116.96</v>
      </c>
      <c r="F100" s="6"/>
      <c r="G100" s="6">
        <v>1116.96</v>
      </c>
      <c r="H100" s="373" t="s">
        <v>10</v>
      </c>
      <c r="I100" s="6">
        <f>E100</f>
        <v>1116.96</v>
      </c>
      <c r="J100" s="30">
        <f>G100</f>
        <v>1116.96</v>
      </c>
      <c r="K100" s="63">
        <f>J100/I100</f>
        <v>1</v>
      </c>
    </row>
    <row r="101" spans="1:11" ht="34.5" customHeight="1">
      <c r="A101" s="378"/>
      <c r="B101" s="375"/>
      <c r="C101" s="134" t="s">
        <v>316</v>
      </c>
      <c r="D101" s="7"/>
      <c r="E101" s="7" t="s">
        <v>3</v>
      </c>
      <c r="F101" s="7"/>
      <c r="G101" s="7" t="s">
        <v>3</v>
      </c>
      <c r="H101" s="373"/>
      <c r="I101" s="7" t="s">
        <v>3</v>
      </c>
      <c r="J101" s="33" t="s">
        <v>3</v>
      </c>
      <c r="K101" s="62"/>
    </row>
    <row r="102" spans="1:11" ht="27" customHeight="1">
      <c r="A102" s="378" t="s">
        <v>46</v>
      </c>
      <c r="B102" s="375" t="s">
        <v>162</v>
      </c>
      <c r="C102" s="239"/>
      <c r="D102" s="6"/>
      <c r="E102" s="6">
        <f>E100</f>
        <v>1116.96</v>
      </c>
      <c r="F102" s="6"/>
      <c r="G102" s="6">
        <f>G100</f>
        <v>1116.96</v>
      </c>
      <c r="H102" s="270">
        <f>H85</f>
        <v>0.03671</v>
      </c>
      <c r="I102" s="6">
        <f>E102*H102</f>
        <v>41.0036016</v>
      </c>
      <c r="J102" s="30">
        <f>G102*H102</f>
        <v>41.0036016</v>
      </c>
      <c r="K102" s="63">
        <f>J102/I102</f>
        <v>1</v>
      </c>
    </row>
    <row r="103" spans="1:11" ht="26.25" customHeight="1">
      <c r="A103" s="378"/>
      <c r="B103" s="375"/>
      <c r="C103" s="128"/>
      <c r="D103" s="7"/>
      <c r="E103" s="7" t="s">
        <v>3</v>
      </c>
      <c r="F103" s="7"/>
      <c r="G103" s="7" t="s">
        <v>3</v>
      </c>
      <c r="H103" s="269" t="s">
        <v>6</v>
      </c>
      <c r="I103" s="7" t="s">
        <v>7</v>
      </c>
      <c r="J103" s="32" t="s">
        <v>7</v>
      </c>
      <c r="K103" s="62"/>
    </row>
    <row r="104" spans="1:11" ht="22.5" customHeight="1">
      <c r="A104" s="378" t="s">
        <v>47</v>
      </c>
      <c r="B104" s="375" t="s">
        <v>172</v>
      </c>
      <c r="C104" s="128"/>
      <c r="D104" s="5"/>
      <c r="E104" s="6"/>
      <c r="F104" s="5"/>
      <c r="G104" s="6"/>
      <c r="H104" s="373" t="s">
        <v>15</v>
      </c>
      <c r="I104" s="9">
        <f>I106+I108+0.01</f>
        <v>66.41712000000001</v>
      </c>
      <c r="J104" s="75">
        <f>J106+J108</f>
        <v>66.96712000000001</v>
      </c>
      <c r="K104" s="63">
        <f>J104/I104</f>
        <v>1.0082809974295783</v>
      </c>
    </row>
    <row r="105" spans="1:11" ht="33.75" customHeight="1">
      <c r="A105" s="378"/>
      <c r="B105" s="375"/>
      <c r="C105" s="128"/>
      <c r="D105" s="7"/>
      <c r="E105" s="7"/>
      <c r="F105" s="7"/>
      <c r="G105" s="7"/>
      <c r="H105" s="373"/>
      <c r="I105" s="8" t="s">
        <v>19</v>
      </c>
      <c r="J105" s="34" t="s">
        <v>19</v>
      </c>
      <c r="K105" s="62"/>
    </row>
    <row r="106" spans="1:11" ht="24.75" customHeight="1">
      <c r="A106" s="382"/>
      <c r="B106" s="371" t="s">
        <v>12</v>
      </c>
      <c r="C106" s="270" t="str">
        <f>C100</f>
        <v>№ 54/21-2</v>
      </c>
      <c r="D106" s="6"/>
      <c r="E106" s="6">
        <f>E100</f>
        <v>1116.96</v>
      </c>
      <c r="F106" s="6"/>
      <c r="G106" s="6">
        <f>G100</f>
        <v>1116.96</v>
      </c>
      <c r="H106" s="270">
        <v>0.047</v>
      </c>
      <c r="I106" s="6">
        <f>E106*H106</f>
        <v>52.49712</v>
      </c>
      <c r="J106" s="30">
        <f>H106*G106</f>
        <v>52.49712</v>
      </c>
      <c r="K106" s="63">
        <f>J106/I106</f>
        <v>1</v>
      </c>
    </row>
    <row r="107" spans="1:11" ht="24" customHeight="1">
      <c r="A107" s="383"/>
      <c r="B107" s="377"/>
      <c r="C107" s="134" t="str">
        <f>C101</f>
        <v>от 11.12.2013г.</v>
      </c>
      <c r="D107" s="7"/>
      <c r="E107" s="7" t="s">
        <v>3</v>
      </c>
      <c r="F107" s="7"/>
      <c r="G107" s="7" t="s">
        <v>3</v>
      </c>
      <c r="H107" s="269" t="s">
        <v>16</v>
      </c>
      <c r="I107" s="7" t="s">
        <v>18</v>
      </c>
      <c r="J107" s="33" t="s">
        <v>18</v>
      </c>
      <c r="K107" s="62"/>
    </row>
    <row r="108" spans="1:11" ht="23.25" customHeight="1">
      <c r="A108" s="382"/>
      <c r="B108" s="371" t="s">
        <v>13</v>
      </c>
      <c r="C108" s="270" t="str">
        <f>C97</f>
        <v>№ 18/2</v>
      </c>
      <c r="D108" s="40"/>
      <c r="E108" s="6">
        <f>E97</f>
        <v>13.91</v>
      </c>
      <c r="F108" s="40"/>
      <c r="G108" s="6">
        <f>G97</f>
        <v>14.47</v>
      </c>
      <c r="H108" s="270">
        <v>1</v>
      </c>
      <c r="I108" s="6">
        <f>E108</f>
        <v>13.91</v>
      </c>
      <c r="J108" s="30">
        <f>H108*G108</f>
        <v>14.47</v>
      </c>
      <c r="K108" s="63">
        <f>J108/I108</f>
        <v>1.0402588066139469</v>
      </c>
    </row>
    <row r="109" spans="1:11" ht="27" customHeight="1">
      <c r="A109" s="383"/>
      <c r="B109" s="377"/>
      <c r="C109" s="223" t="str">
        <f>C98</f>
        <v>от 25.04.2014г.</v>
      </c>
      <c r="D109" s="41"/>
      <c r="E109" s="7" t="s">
        <v>18</v>
      </c>
      <c r="F109" s="41"/>
      <c r="G109" s="7" t="s">
        <v>18</v>
      </c>
      <c r="H109" s="269" t="s">
        <v>17</v>
      </c>
      <c r="I109" s="7" t="s">
        <v>19</v>
      </c>
      <c r="J109" s="33" t="s">
        <v>19</v>
      </c>
      <c r="K109" s="62"/>
    </row>
    <row r="110" spans="1:11" ht="21" customHeight="1">
      <c r="A110" s="378" t="s">
        <v>48</v>
      </c>
      <c r="B110" s="371" t="s">
        <v>164</v>
      </c>
      <c r="C110" s="240"/>
      <c r="D110" s="5"/>
      <c r="E110" s="6"/>
      <c r="F110" s="5"/>
      <c r="G110" s="6"/>
      <c r="H110" s="270">
        <v>3.2</v>
      </c>
      <c r="I110" s="9">
        <f>I112+I114</f>
        <v>212.50278400000002</v>
      </c>
      <c r="J110" s="75">
        <f>J112+J114</f>
        <v>214.29478400000002</v>
      </c>
      <c r="K110" s="63">
        <f>J110/I110</f>
        <v>1.0084328306964674</v>
      </c>
    </row>
    <row r="111" spans="1:11" ht="39.75" customHeight="1">
      <c r="A111" s="378"/>
      <c r="B111" s="377"/>
      <c r="C111" s="241"/>
      <c r="D111" s="7"/>
      <c r="E111" s="7"/>
      <c r="F111" s="7"/>
      <c r="G111" s="7"/>
      <c r="H111" s="123" t="s">
        <v>20</v>
      </c>
      <c r="I111" s="8" t="s">
        <v>22</v>
      </c>
      <c r="J111" s="34" t="s">
        <v>22</v>
      </c>
      <c r="K111" s="62"/>
    </row>
    <row r="112" spans="1:12" ht="21.75" customHeight="1">
      <c r="A112" s="382"/>
      <c r="B112" s="371" t="s">
        <v>12</v>
      </c>
      <c r="C112" s="270" t="str">
        <f>C100</f>
        <v>№ 54/21-2</v>
      </c>
      <c r="D112" s="6"/>
      <c r="E112" s="6">
        <f>E100</f>
        <v>1116.96</v>
      </c>
      <c r="F112" s="6"/>
      <c r="G112" s="6">
        <f>G100</f>
        <v>1116.96</v>
      </c>
      <c r="H112" s="238">
        <f>0.047*3.2</f>
        <v>0.1504</v>
      </c>
      <c r="I112" s="228">
        <f>E112*H112</f>
        <v>167.99078400000002</v>
      </c>
      <c r="J112" s="229">
        <f>G112*H112</f>
        <v>167.99078400000002</v>
      </c>
      <c r="K112" s="63">
        <f>J112/I112</f>
        <v>1</v>
      </c>
      <c r="L112" s="90" t="s">
        <v>268</v>
      </c>
    </row>
    <row r="113" spans="1:11" ht="28.5" customHeight="1">
      <c r="A113" s="383"/>
      <c r="B113" s="377"/>
      <c r="C113" s="134" t="str">
        <f>C101</f>
        <v>от 11.12.2013г.</v>
      </c>
      <c r="D113" s="7"/>
      <c r="E113" s="7" t="s">
        <v>3</v>
      </c>
      <c r="F113" s="7"/>
      <c r="G113" s="7" t="s">
        <v>3</v>
      </c>
      <c r="H113" s="223" t="s">
        <v>160</v>
      </c>
      <c r="I113" s="7" t="s">
        <v>21</v>
      </c>
      <c r="J113" s="33" t="s">
        <v>21</v>
      </c>
      <c r="K113" s="62"/>
    </row>
    <row r="114" spans="1:11" ht="26.25" customHeight="1">
      <c r="A114" s="382"/>
      <c r="B114" s="371" t="s">
        <v>13</v>
      </c>
      <c r="C114" s="270" t="str">
        <f>C108</f>
        <v>№ 18/2</v>
      </c>
      <c r="D114" s="6"/>
      <c r="E114" s="6">
        <f>E108</f>
        <v>13.91</v>
      </c>
      <c r="F114" s="6"/>
      <c r="G114" s="6">
        <f>G108</f>
        <v>14.47</v>
      </c>
      <c r="H114" s="270">
        <v>3.2</v>
      </c>
      <c r="I114" s="6">
        <f>I108*H114</f>
        <v>44.512</v>
      </c>
      <c r="J114" s="30">
        <f>J108*H114</f>
        <v>46.304</v>
      </c>
      <c r="K114" s="63">
        <f>J114/I114</f>
        <v>1.0402588066139469</v>
      </c>
    </row>
    <row r="115" spans="1:11" ht="27.75" customHeight="1">
      <c r="A115" s="383"/>
      <c r="B115" s="377"/>
      <c r="C115" s="223" t="str">
        <f>C109</f>
        <v>от 25.04.2014г.</v>
      </c>
      <c r="D115" s="41"/>
      <c r="E115" s="7" t="s">
        <v>18</v>
      </c>
      <c r="F115" s="41"/>
      <c r="G115" s="7" t="s">
        <v>18</v>
      </c>
      <c r="H115" s="269" t="s">
        <v>20</v>
      </c>
      <c r="I115" s="7" t="s">
        <v>21</v>
      </c>
      <c r="J115" s="33" t="s">
        <v>21</v>
      </c>
      <c r="K115" s="62"/>
    </row>
    <row r="116" spans="1:15" s="3" customFormat="1" ht="45" customHeight="1">
      <c r="A116" s="94" t="s">
        <v>49</v>
      </c>
      <c r="B116" s="379" t="s">
        <v>97</v>
      </c>
      <c r="C116" s="380"/>
      <c r="D116" s="380"/>
      <c r="E116" s="380"/>
      <c r="F116" s="380"/>
      <c r="G116" s="380"/>
      <c r="H116" s="380"/>
      <c r="I116" s="380"/>
      <c r="J116" s="381"/>
      <c r="K116" s="199"/>
      <c r="O116" s="26"/>
    </row>
    <row r="117" spans="1:11" ht="27" customHeight="1">
      <c r="A117" s="378" t="s">
        <v>50</v>
      </c>
      <c r="B117" s="375" t="s">
        <v>9</v>
      </c>
      <c r="C117" s="270" t="s">
        <v>318</v>
      </c>
      <c r="D117" s="6">
        <f>E117/1.18</f>
        <v>956.4322033898305</v>
      </c>
      <c r="E117" s="6">
        <v>1128.59</v>
      </c>
      <c r="F117" s="6">
        <v>996.6</v>
      </c>
      <c r="G117" s="6">
        <f>F117*1.18</f>
        <v>1175.988</v>
      </c>
      <c r="H117" s="373" t="s">
        <v>10</v>
      </c>
      <c r="I117" s="6">
        <f>E117</f>
        <v>1128.59</v>
      </c>
      <c r="J117" s="30">
        <f>G117</f>
        <v>1175.988</v>
      </c>
      <c r="K117" s="63">
        <f>J117/I117</f>
        <v>1.0419975367493954</v>
      </c>
    </row>
    <row r="118" spans="1:11" ht="25.5" customHeight="1">
      <c r="A118" s="378"/>
      <c r="B118" s="375"/>
      <c r="C118" s="134" t="s">
        <v>310</v>
      </c>
      <c r="D118" s="7" t="s">
        <v>3</v>
      </c>
      <c r="E118" s="7" t="s">
        <v>3</v>
      </c>
      <c r="F118" s="7" t="s">
        <v>3</v>
      </c>
      <c r="G118" s="7" t="s">
        <v>3</v>
      </c>
      <c r="H118" s="373"/>
      <c r="I118" s="7" t="s">
        <v>3</v>
      </c>
      <c r="J118" s="33" t="s">
        <v>3</v>
      </c>
      <c r="K118" s="62"/>
    </row>
    <row r="119" spans="1:11" ht="24.75" customHeight="1">
      <c r="A119" s="378" t="s">
        <v>51</v>
      </c>
      <c r="B119" s="375" t="s">
        <v>162</v>
      </c>
      <c r="C119" s="149"/>
      <c r="D119" s="6">
        <f>D117</f>
        <v>956.4322033898305</v>
      </c>
      <c r="E119" s="6">
        <f>D119*1.18</f>
        <v>1128.59</v>
      </c>
      <c r="F119" s="6">
        <f>F117</f>
        <v>996.6</v>
      </c>
      <c r="G119" s="6">
        <f>F119*1.18</f>
        <v>1175.988</v>
      </c>
      <c r="H119" s="270">
        <f>H102</f>
        <v>0.03671</v>
      </c>
      <c r="I119" s="6">
        <f>E119*H119</f>
        <v>41.430538899999995</v>
      </c>
      <c r="J119" s="30">
        <f>G119*H119</f>
        <v>43.17051948</v>
      </c>
      <c r="K119" s="63">
        <f>J119/I119</f>
        <v>1.0419975367493954</v>
      </c>
    </row>
    <row r="120" spans="1:11" ht="21" customHeight="1">
      <c r="A120" s="378"/>
      <c r="B120" s="375"/>
      <c r="C120" s="138"/>
      <c r="D120" s="7" t="s">
        <v>3</v>
      </c>
      <c r="E120" s="7" t="s">
        <v>3</v>
      </c>
      <c r="F120" s="7" t="s">
        <v>3</v>
      </c>
      <c r="G120" s="7" t="s">
        <v>3</v>
      </c>
      <c r="H120" s="269" t="s">
        <v>6</v>
      </c>
      <c r="I120" s="7" t="s">
        <v>7</v>
      </c>
      <c r="J120" s="32" t="s">
        <v>7</v>
      </c>
      <c r="K120" s="62"/>
    </row>
    <row r="121" spans="1:11" ht="22.5" customHeight="1">
      <c r="A121" s="378" t="s">
        <v>52</v>
      </c>
      <c r="B121" s="375" t="s">
        <v>43</v>
      </c>
      <c r="C121" s="138"/>
      <c r="D121" s="5"/>
      <c r="E121" s="6"/>
      <c r="F121" s="5"/>
      <c r="G121" s="6"/>
      <c r="H121" s="373" t="s">
        <v>15</v>
      </c>
      <c r="I121" s="9">
        <f>I123+I125</f>
        <v>67.20373</v>
      </c>
      <c r="J121" s="75">
        <f>J123+J125-0.01</f>
        <v>70.03503599999999</v>
      </c>
      <c r="K121" s="63">
        <f>J121/I121</f>
        <v>1.0421301912855134</v>
      </c>
    </row>
    <row r="122" spans="1:11" ht="36" customHeight="1">
      <c r="A122" s="378"/>
      <c r="B122" s="375"/>
      <c r="C122" s="138"/>
      <c r="D122" s="7"/>
      <c r="E122" s="7"/>
      <c r="F122" s="7"/>
      <c r="G122" s="7"/>
      <c r="H122" s="373"/>
      <c r="I122" s="8" t="s">
        <v>19</v>
      </c>
      <c r="J122" s="34" t="s">
        <v>19</v>
      </c>
      <c r="K122" s="62"/>
    </row>
    <row r="123" spans="1:11" ht="18.75" customHeight="1">
      <c r="A123" s="382"/>
      <c r="B123" s="371" t="s">
        <v>12</v>
      </c>
      <c r="C123" s="270" t="str">
        <f>C117</f>
        <v>№ 53/53-4</v>
      </c>
      <c r="D123" s="6">
        <f>D117</f>
        <v>956.4322033898305</v>
      </c>
      <c r="E123" s="6">
        <f>D123*1.18</f>
        <v>1128.59</v>
      </c>
      <c r="F123" s="6">
        <f>F117</f>
        <v>996.6</v>
      </c>
      <c r="G123" s="6">
        <f>F123*1.18</f>
        <v>1175.988</v>
      </c>
      <c r="H123" s="270">
        <v>0.047</v>
      </c>
      <c r="I123" s="6">
        <f>E123*H123</f>
        <v>53.04373</v>
      </c>
      <c r="J123" s="30">
        <f>H123*G123</f>
        <v>55.271436</v>
      </c>
      <c r="K123" s="63">
        <f>J123/I123</f>
        <v>1.0419975367493954</v>
      </c>
    </row>
    <row r="124" spans="1:11" ht="22.5" customHeight="1">
      <c r="A124" s="383"/>
      <c r="B124" s="377"/>
      <c r="C124" s="134" t="str">
        <f>C118</f>
        <v>от 05.12.2013г.</v>
      </c>
      <c r="D124" s="7" t="s">
        <v>3</v>
      </c>
      <c r="E124" s="7" t="s">
        <v>3</v>
      </c>
      <c r="F124" s="7" t="s">
        <v>3</v>
      </c>
      <c r="G124" s="7" t="s">
        <v>3</v>
      </c>
      <c r="H124" s="269" t="s">
        <v>16</v>
      </c>
      <c r="I124" s="7" t="s">
        <v>18</v>
      </c>
      <c r="J124" s="33" t="s">
        <v>18</v>
      </c>
      <c r="K124" s="62"/>
    </row>
    <row r="125" spans="1:11" ht="22.5" customHeight="1">
      <c r="A125" s="382"/>
      <c r="B125" s="371" t="s">
        <v>13</v>
      </c>
      <c r="C125" s="270" t="s">
        <v>319</v>
      </c>
      <c r="D125" s="6">
        <v>12</v>
      </c>
      <c r="E125" s="6">
        <f>D125*1.18</f>
        <v>14.16</v>
      </c>
      <c r="F125" s="6">
        <v>12.52</v>
      </c>
      <c r="G125" s="6">
        <f>F125*1.18</f>
        <v>14.773599999999998</v>
      </c>
      <c r="H125" s="270">
        <v>1</v>
      </c>
      <c r="I125" s="6">
        <f>E125</f>
        <v>14.16</v>
      </c>
      <c r="J125" s="30">
        <f>H125*G125</f>
        <v>14.773599999999998</v>
      </c>
      <c r="K125" s="63">
        <f>J125/I125</f>
        <v>1.0433333333333332</v>
      </c>
    </row>
    <row r="126" spans="1:11" ht="18.75" customHeight="1">
      <c r="A126" s="383"/>
      <c r="B126" s="377"/>
      <c r="C126" s="134" t="s">
        <v>316</v>
      </c>
      <c r="D126" s="7" t="s">
        <v>18</v>
      </c>
      <c r="E126" s="7" t="s">
        <v>18</v>
      </c>
      <c r="F126" s="7" t="s">
        <v>18</v>
      </c>
      <c r="G126" s="7" t="s">
        <v>18</v>
      </c>
      <c r="H126" s="269" t="s">
        <v>17</v>
      </c>
      <c r="I126" s="7" t="s">
        <v>19</v>
      </c>
      <c r="J126" s="33" t="s">
        <v>19</v>
      </c>
      <c r="K126" s="62"/>
    </row>
    <row r="127" spans="1:11" ht="28.5" customHeight="1">
      <c r="A127" s="378" t="s">
        <v>53</v>
      </c>
      <c r="B127" s="390" t="s">
        <v>164</v>
      </c>
      <c r="C127" s="160"/>
      <c r="D127" s="5"/>
      <c r="E127" s="6"/>
      <c r="F127" s="5"/>
      <c r="G127" s="6"/>
      <c r="H127" s="270">
        <v>3.19</v>
      </c>
      <c r="I127" s="9">
        <f>I129+I131</f>
        <v>234.77352</v>
      </c>
      <c r="J127" s="75">
        <f>J129+J131+0.01</f>
        <v>244.693768</v>
      </c>
      <c r="K127" s="63">
        <f>J127/I127</f>
        <v>1.042254543868491</v>
      </c>
    </row>
    <row r="128" spans="1:11" ht="33" customHeight="1">
      <c r="A128" s="378"/>
      <c r="B128" s="391"/>
      <c r="C128" s="161"/>
      <c r="D128" s="7"/>
      <c r="E128" s="7"/>
      <c r="F128" s="7"/>
      <c r="G128" s="7"/>
      <c r="H128" s="123" t="s">
        <v>20</v>
      </c>
      <c r="I128" s="8" t="s">
        <v>22</v>
      </c>
      <c r="J128" s="34" t="s">
        <v>22</v>
      </c>
      <c r="K128" s="62"/>
    </row>
    <row r="129" spans="1:12" ht="24" customHeight="1">
      <c r="A129" s="382"/>
      <c r="B129" s="371" t="s">
        <v>12</v>
      </c>
      <c r="C129" s="270" t="str">
        <f>C117</f>
        <v>№ 53/53-4</v>
      </c>
      <c r="D129" s="6">
        <f>D117</f>
        <v>956.4322033898305</v>
      </c>
      <c r="E129" s="6">
        <f>D129*1.18</f>
        <v>1128.59</v>
      </c>
      <c r="F129" s="6">
        <f>F117</f>
        <v>996.6</v>
      </c>
      <c r="G129" s="6">
        <f>F129*1.18</f>
        <v>1175.988</v>
      </c>
      <c r="H129" s="234">
        <v>0.168</v>
      </c>
      <c r="I129" s="228">
        <f>E129*H129</f>
        <v>189.60312</v>
      </c>
      <c r="J129" s="229">
        <f>G129*H129</f>
        <v>197.56598400000001</v>
      </c>
      <c r="K129" s="63">
        <f>J129/I129</f>
        <v>1.0419975367493954</v>
      </c>
      <c r="L129" s="90" t="s">
        <v>268</v>
      </c>
    </row>
    <row r="130" spans="1:11" ht="16.5" customHeight="1">
      <c r="A130" s="383"/>
      <c r="B130" s="377"/>
      <c r="C130" s="134" t="str">
        <f>C118</f>
        <v>от 05.12.2013г.</v>
      </c>
      <c r="D130" s="7" t="s">
        <v>3</v>
      </c>
      <c r="E130" s="7" t="s">
        <v>3</v>
      </c>
      <c r="F130" s="7" t="s">
        <v>3</v>
      </c>
      <c r="G130" s="7" t="s">
        <v>3</v>
      </c>
      <c r="H130" s="123" t="s">
        <v>160</v>
      </c>
      <c r="I130" s="7" t="s">
        <v>21</v>
      </c>
      <c r="J130" s="33" t="s">
        <v>21</v>
      </c>
      <c r="K130" s="62"/>
    </row>
    <row r="131" spans="1:11" ht="21" customHeight="1">
      <c r="A131" s="382"/>
      <c r="B131" s="371" t="s">
        <v>13</v>
      </c>
      <c r="C131" s="270" t="str">
        <f>C125</f>
        <v>№54/92</v>
      </c>
      <c r="D131" s="6">
        <f>D125</f>
        <v>12</v>
      </c>
      <c r="E131" s="6">
        <f>D131*1.18</f>
        <v>14.16</v>
      </c>
      <c r="F131" s="6">
        <f>F125</f>
        <v>12.52</v>
      </c>
      <c r="G131" s="6">
        <f>F131*1.18</f>
        <v>14.773599999999998</v>
      </c>
      <c r="H131" s="270">
        <v>3.19</v>
      </c>
      <c r="I131" s="6">
        <f>E131*H131</f>
        <v>45.1704</v>
      </c>
      <c r="J131" s="30">
        <f>H131*G131-0.01</f>
        <v>47.11778399999999</v>
      </c>
      <c r="K131" s="63">
        <f>J131/I131</f>
        <v>1.0431119494182028</v>
      </c>
    </row>
    <row r="132" spans="1:11" ht="18.75" customHeight="1">
      <c r="A132" s="383"/>
      <c r="B132" s="377"/>
      <c r="C132" s="223" t="str">
        <f>C126</f>
        <v>от 11.12.2013г.</v>
      </c>
      <c r="D132" s="7" t="s">
        <v>18</v>
      </c>
      <c r="E132" s="7" t="s">
        <v>18</v>
      </c>
      <c r="F132" s="7" t="s">
        <v>18</v>
      </c>
      <c r="G132" s="7" t="s">
        <v>18</v>
      </c>
      <c r="H132" s="269" t="s">
        <v>20</v>
      </c>
      <c r="I132" s="7" t="s">
        <v>21</v>
      </c>
      <c r="J132" s="33" t="s">
        <v>21</v>
      </c>
      <c r="K132" s="62"/>
    </row>
    <row r="133" spans="1:15" s="3" customFormat="1" ht="54" customHeight="1">
      <c r="A133" s="94" t="s">
        <v>54</v>
      </c>
      <c r="B133" s="379" t="s">
        <v>98</v>
      </c>
      <c r="C133" s="380"/>
      <c r="D133" s="380"/>
      <c r="E133" s="380"/>
      <c r="F133" s="380"/>
      <c r="G133" s="380"/>
      <c r="H133" s="380"/>
      <c r="I133" s="380"/>
      <c r="J133" s="381"/>
      <c r="K133" s="199"/>
      <c r="O133" s="26"/>
    </row>
    <row r="134" spans="1:11" ht="26.25" customHeight="1">
      <c r="A134" s="378" t="s">
        <v>55</v>
      </c>
      <c r="B134" s="375" t="s">
        <v>9</v>
      </c>
      <c r="C134" s="270" t="s">
        <v>321</v>
      </c>
      <c r="D134" s="6">
        <v>894.69</v>
      </c>
      <c r="E134" s="6">
        <f>D134*1.18</f>
        <v>1055.7342</v>
      </c>
      <c r="F134" s="6">
        <v>924.63</v>
      </c>
      <c r="G134" s="6">
        <f>F134*1.18</f>
        <v>1091.0634</v>
      </c>
      <c r="H134" s="373" t="s">
        <v>10</v>
      </c>
      <c r="I134" s="6">
        <f>E134</f>
        <v>1055.7342</v>
      </c>
      <c r="J134" s="30">
        <f>G134</f>
        <v>1091.0634</v>
      </c>
      <c r="K134" s="63">
        <f>J134/I134</f>
        <v>1.033464104885491</v>
      </c>
    </row>
    <row r="135" spans="1:11" ht="27.75" customHeight="1">
      <c r="A135" s="378"/>
      <c r="B135" s="375"/>
      <c r="C135" s="134" t="s">
        <v>310</v>
      </c>
      <c r="D135" s="7" t="s">
        <v>3</v>
      </c>
      <c r="E135" s="7" t="s">
        <v>3</v>
      </c>
      <c r="F135" s="7" t="s">
        <v>3</v>
      </c>
      <c r="G135" s="7" t="s">
        <v>3</v>
      </c>
      <c r="H135" s="373"/>
      <c r="I135" s="7" t="s">
        <v>3</v>
      </c>
      <c r="J135" s="33" t="s">
        <v>3</v>
      </c>
      <c r="K135" s="62"/>
    </row>
    <row r="136" spans="1:11" ht="33" customHeight="1">
      <c r="A136" s="378" t="s">
        <v>56</v>
      </c>
      <c r="B136" s="375" t="s">
        <v>162</v>
      </c>
      <c r="C136" s="239"/>
      <c r="D136" s="6">
        <f>D134</f>
        <v>894.69</v>
      </c>
      <c r="E136" s="6">
        <f>E134</f>
        <v>1055.7342</v>
      </c>
      <c r="F136" s="6">
        <f>F134</f>
        <v>924.63</v>
      </c>
      <c r="G136" s="6">
        <f>F136*1.18</f>
        <v>1091.0634</v>
      </c>
      <c r="H136" s="270">
        <v>0.03547</v>
      </c>
      <c r="I136" s="6">
        <f>E136*H136</f>
        <v>37.446892074000004</v>
      </c>
      <c r="J136" s="30">
        <f>G136*H136</f>
        <v>38.700018798</v>
      </c>
      <c r="K136" s="63">
        <f>J136/I136</f>
        <v>1.033464104885491</v>
      </c>
    </row>
    <row r="137" spans="1:11" ht="27" customHeight="1">
      <c r="A137" s="378"/>
      <c r="B137" s="375"/>
      <c r="C137" s="128"/>
      <c r="D137" s="7" t="s">
        <v>3</v>
      </c>
      <c r="E137" s="7" t="s">
        <v>3</v>
      </c>
      <c r="F137" s="7" t="s">
        <v>3</v>
      </c>
      <c r="G137" s="7" t="s">
        <v>3</v>
      </c>
      <c r="H137" s="269" t="s">
        <v>6</v>
      </c>
      <c r="I137" s="7" t="s">
        <v>7</v>
      </c>
      <c r="J137" s="32" t="s">
        <v>7</v>
      </c>
      <c r="K137" s="62"/>
    </row>
    <row r="138" spans="1:11" ht="33" customHeight="1">
      <c r="A138" s="378" t="s">
        <v>57</v>
      </c>
      <c r="B138" s="375" t="s">
        <v>43</v>
      </c>
      <c r="C138" s="128"/>
      <c r="D138" s="5"/>
      <c r="E138" s="6"/>
      <c r="F138" s="5"/>
      <c r="G138" s="6"/>
      <c r="H138" s="373" t="s">
        <v>15</v>
      </c>
      <c r="I138" s="9">
        <f>I140+I142</f>
        <v>63.579507400000004</v>
      </c>
      <c r="J138" s="75">
        <f>J140+J142</f>
        <v>65.7939798</v>
      </c>
      <c r="K138" s="63">
        <f>J138/I138</f>
        <v>1.0348299710167304</v>
      </c>
    </row>
    <row r="139" spans="1:11" ht="27" customHeight="1">
      <c r="A139" s="378"/>
      <c r="B139" s="375"/>
      <c r="C139" s="128"/>
      <c r="D139" s="7"/>
      <c r="E139" s="7"/>
      <c r="F139" s="7"/>
      <c r="G139" s="7"/>
      <c r="H139" s="373"/>
      <c r="I139" s="8" t="s">
        <v>19</v>
      </c>
      <c r="J139" s="34" t="s">
        <v>19</v>
      </c>
      <c r="K139" s="62"/>
    </row>
    <row r="140" spans="1:11" ht="24.75" customHeight="1">
      <c r="A140" s="415"/>
      <c r="B140" s="371" t="s">
        <v>12</v>
      </c>
      <c r="C140" s="270" t="str">
        <f>C134</f>
        <v>№ 53/53-5</v>
      </c>
      <c r="D140" s="6">
        <f>D134</f>
        <v>894.69</v>
      </c>
      <c r="E140" s="6">
        <f>E134</f>
        <v>1055.7342</v>
      </c>
      <c r="F140" s="6">
        <f>F134</f>
        <v>924.63</v>
      </c>
      <c r="G140" s="6">
        <f>F140*1.18</f>
        <v>1091.0634</v>
      </c>
      <c r="H140" s="270">
        <v>0.047</v>
      </c>
      <c r="I140" s="6">
        <f>E140*H140</f>
        <v>49.6195074</v>
      </c>
      <c r="J140" s="30">
        <f>H140*G140</f>
        <v>51.2799798</v>
      </c>
      <c r="K140" s="63">
        <f>J140/I140</f>
        <v>1.033464104885491</v>
      </c>
    </row>
    <row r="141" spans="1:11" ht="29.25" customHeight="1">
      <c r="A141" s="383"/>
      <c r="B141" s="377"/>
      <c r="C141" s="134" t="str">
        <f>C135</f>
        <v>от 05.12.2013г.</v>
      </c>
      <c r="D141" s="7" t="s">
        <v>3</v>
      </c>
      <c r="E141" s="7" t="s">
        <v>3</v>
      </c>
      <c r="F141" s="7" t="s">
        <v>3</v>
      </c>
      <c r="G141" s="7" t="s">
        <v>3</v>
      </c>
      <c r="H141" s="269" t="s">
        <v>16</v>
      </c>
      <c r="I141" s="7" t="s">
        <v>18</v>
      </c>
      <c r="J141" s="33" t="s">
        <v>18</v>
      </c>
      <c r="K141" s="62"/>
    </row>
    <row r="142" spans="1:11" ht="23.25" customHeight="1">
      <c r="A142" s="382"/>
      <c r="B142" s="371" t="s">
        <v>13</v>
      </c>
      <c r="C142" s="270" t="s">
        <v>320</v>
      </c>
      <c r="D142" s="6">
        <v>11.83</v>
      </c>
      <c r="E142" s="6">
        <v>13.96</v>
      </c>
      <c r="F142" s="6">
        <v>12.3</v>
      </c>
      <c r="G142" s="6">
        <f>F142*1.18</f>
        <v>14.514</v>
      </c>
      <c r="H142" s="270">
        <v>1</v>
      </c>
      <c r="I142" s="6">
        <f>E142</f>
        <v>13.96</v>
      </c>
      <c r="J142" s="30">
        <f>H142*G142</f>
        <v>14.514</v>
      </c>
      <c r="K142" s="63">
        <f>J142/I142</f>
        <v>1.0396848137535815</v>
      </c>
    </row>
    <row r="143" spans="1:11" ht="21.75" customHeight="1">
      <c r="A143" s="383"/>
      <c r="B143" s="377"/>
      <c r="C143" s="223" t="s">
        <v>307</v>
      </c>
      <c r="D143" s="7" t="s">
        <v>18</v>
      </c>
      <c r="E143" s="7" t="s">
        <v>18</v>
      </c>
      <c r="F143" s="7" t="s">
        <v>18</v>
      </c>
      <c r="G143" s="7" t="s">
        <v>18</v>
      </c>
      <c r="H143" s="269" t="s">
        <v>17</v>
      </c>
      <c r="I143" s="7" t="s">
        <v>19</v>
      </c>
      <c r="J143" s="33" t="s">
        <v>19</v>
      </c>
      <c r="K143" s="62"/>
    </row>
    <row r="144" spans="1:11" ht="25.5" customHeight="1">
      <c r="A144" s="378" t="s">
        <v>58</v>
      </c>
      <c r="B144" s="390" t="s">
        <v>166</v>
      </c>
      <c r="C144" s="135"/>
      <c r="D144" s="5"/>
      <c r="E144" s="6"/>
      <c r="F144" s="5"/>
      <c r="G144" s="6"/>
      <c r="H144" s="270">
        <v>3.19</v>
      </c>
      <c r="I144" s="9">
        <f>I146+I148</f>
        <v>202.81671460600003</v>
      </c>
      <c r="J144" s="75">
        <f>J146+J148</f>
        <v>209.872795562</v>
      </c>
      <c r="K144" s="63">
        <f>J144/I144</f>
        <v>1.0347904312014293</v>
      </c>
    </row>
    <row r="145" spans="1:11" ht="34.5" customHeight="1">
      <c r="A145" s="378"/>
      <c r="B145" s="391"/>
      <c r="C145" s="244"/>
      <c r="D145" s="7"/>
      <c r="E145" s="7"/>
      <c r="F145" s="7"/>
      <c r="G145" s="7"/>
      <c r="H145" s="123" t="s">
        <v>20</v>
      </c>
      <c r="I145" s="8" t="s">
        <v>22</v>
      </c>
      <c r="J145" s="34" t="s">
        <v>22</v>
      </c>
      <c r="K145" s="62"/>
    </row>
    <row r="146" spans="1:11" ht="21.75" customHeight="1">
      <c r="A146" s="382"/>
      <c r="B146" s="371" t="s">
        <v>12</v>
      </c>
      <c r="C146" s="270" t="str">
        <f>C134</f>
        <v>№ 53/53-5</v>
      </c>
      <c r="D146" s="6">
        <f>D140</f>
        <v>894.69</v>
      </c>
      <c r="E146" s="6">
        <f>E134</f>
        <v>1055.7342</v>
      </c>
      <c r="F146" s="6">
        <f>F134</f>
        <v>924.63</v>
      </c>
      <c r="G146" s="6">
        <f>F146*1.18</f>
        <v>1091.0634</v>
      </c>
      <c r="H146" s="270">
        <f>0.047*3.19</f>
        <v>0.14993</v>
      </c>
      <c r="I146" s="6">
        <f>E146*H146</f>
        <v>158.28622860600004</v>
      </c>
      <c r="J146" s="30">
        <f>G146*H146</f>
        <v>163.583135562</v>
      </c>
      <c r="K146" s="63">
        <f>J146/I146</f>
        <v>1.033464104885491</v>
      </c>
    </row>
    <row r="147" spans="1:11" ht="23.25" customHeight="1">
      <c r="A147" s="383"/>
      <c r="B147" s="377"/>
      <c r="C147" s="134" t="str">
        <f>C135</f>
        <v>от 05.12.2013г.</v>
      </c>
      <c r="D147" s="7" t="s">
        <v>3</v>
      </c>
      <c r="E147" s="7" t="s">
        <v>3</v>
      </c>
      <c r="F147" s="7" t="s">
        <v>3</v>
      </c>
      <c r="G147" s="11" t="s">
        <v>3</v>
      </c>
      <c r="H147" s="223" t="s">
        <v>160</v>
      </c>
      <c r="I147" s="7" t="s">
        <v>21</v>
      </c>
      <c r="J147" s="33" t="s">
        <v>21</v>
      </c>
      <c r="K147" s="62"/>
    </row>
    <row r="148" spans="1:11" ht="23.25" customHeight="1">
      <c r="A148" s="382"/>
      <c r="B148" s="371" t="s">
        <v>13</v>
      </c>
      <c r="C148" s="270" t="str">
        <f>C142</f>
        <v>№ 58/104</v>
      </c>
      <c r="D148" s="6">
        <f>D142</f>
        <v>11.83</v>
      </c>
      <c r="E148" s="46">
        <f>D148*1.18</f>
        <v>13.959399999999999</v>
      </c>
      <c r="F148" s="25">
        <f>F142</f>
        <v>12.3</v>
      </c>
      <c r="G148" s="243">
        <f>G142</f>
        <v>14.514</v>
      </c>
      <c r="H148" s="242">
        <v>3.19</v>
      </c>
      <c r="I148" s="6">
        <f>E148*H148</f>
        <v>44.530485999999996</v>
      </c>
      <c r="J148" s="30">
        <f>H148*G148-0.01</f>
        <v>46.28966</v>
      </c>
      <c r="K148" s="63">
        <f>J148/I148</f>
        <v>1.0395049360117021</v>
      </c>
    </row>
    <row r="149" spans="1:11" ht="23.25" customHeight="1">
      <c r="A149" s="383"/>
      <c r="B149" s="377"/>
      <c r="C149" s="223" t="str">
        <f>C143</f>
        <v>от 19.12.2013г.</v>
      </c>
      <c r="D149" s="7" t="str">
        <f>D143</f>
        <v>руб./м3</v>
      </c>
      <c r="E149" s="42" t="s">
        <v>18</v>
      </c>
      <c r="F149" s="7" t="s">
        <v>18</v>
      </c>
      <c r="G149" s="7" t="s">
        <v>18</v>
      </c>
      <c r="H149" s="269" t="s">
        <v>20</v>
      </c>
      <c r="I149" s="7" t="s">
        <v>21</v>
      </c>
      <c r="J149" s="33" t="s">
        <v>21</v>
      </c>
      <c r="K149" s="62"/>
    </row>
    <row r="150" spans="1:15" s="3" customFormat="1" ht="55.5" customHeight="1">
      <c r="A150" s="94" t="s">
        <v>59</v>
      </c>
      <c r="B150" s="379" t="s">
        <v>335</v>
      </c>
      <c r="C150" s="380"/>
      <c r="D150" s="380"/>
      <c r="E150" s="380"/>
      <c r="F150" s="380"/>
      <c r="G150" s="380"/>
      <c r="H150" s="380"/>
      <c r="I150" s="380"/>
      <c r="J150" s="437"/>
      <c r="K150" s="199"/>
      <c r="O150" s="26"/>
    </row>
    <row r="151" spans="1:11" ht="33.75" customHeight="1">
      <c r="A151" s="378" t="s">
        <v>60</v>
      </c>
      <c r="B151" s="375" t="s">
        <v>9</v>
      </c>
      <c r="C151" s="270" t="s">
        <v>322</v>
      </c>
      <c r="D151" s="6"/>
      <c r="E151" s="6">
        <v>914.1</v>
      </c>
      <c r="F151" s="6"/>
      <c r="G151" s="6">
        <v>956.15</v>
      </c>
      <c r="H151" s="373" t="s">
        <v>10</v>
      </c>
      <c r="I151" s="6">
        <f>E151</f>
        <v>914.1</v>
      </c>
      <c r="J151" s="30">
        <f>G151</f>
        <v>956.15</v>
      </c>
      <c r="K151" s="63">
        <f>J151/I151</f>
        <v>1.0460015315610982</v>
      </c>
    </row>
    <row r="152" spans="1:11" ht="36.75" customHeight="1">
      <c r="A152" s="378"/>
      <c r="B152" s="375"/>
      <c r="C152" s="134" t="s">
        <v>336</v>
      </c>
      <c r="D152" s="7"/>
      <c r="E152" s="7" t="s">
        <v>3</v>
      </c>
      <c r="F152" s="7"/>
      <c r="G152" s="7" t="s">
        <v>3</v>
      </c>
      <c r="H152" s="373"/>
      <c r="I152" s="7" t="s">
        <v>3</v>
      </c>
      <c r="J152" s="33" t="s">
        <v>3</v>
      </c>
      <c r="K152" s="62"/>
    </row>
    <row r="153" spans="1:11" ht="26.25" customHeight="1">
      <c r="A153" s="378" t="s">
        <v>61</v>
      </c>
      <c r="B153" s="375" t="s">
        <v>162</v>
      </c>
      <c r="C153" s="149"/>
      <c r="D153" s="6"/>
      <c r="E153" s="6">
        <f>E151</f>
        <v>914.1</v>
      </c>
      <c r="F153" s="6"/>
      <c r="G153" s="6">
        <f>G151</f>
        <v>956.15</v>
      </c>
      <c r="H153" s="270">
        <v>0.04614</v>
      </c>
      <c r="I153" s="6">
        <f>E153*H153</f>
        <v>42.176574</v>
      </c>
      <c r="J153" s="30">
        <f>G153*H153</f>
        <v>44.116761</v>
      </c>
      <c r="K153" s="63">
        <f>J153/I153</f>
        <v>1.0460015315610982</v>
      </c>
    </row>
    <row r="154" spans="1:22" ht="24.75" customHeight="1">
      <c r="A154" s="378"/>
      <c r="B154" s="375"/>
      <c r="C154" s="156"/>
      <c r="D154" s="7"/>
      <c r="E154" s="7" t="s">
        <v>3</v>
      </c>
      <c r="F154" s="7"/>
      <c r="G154" s="7" t="s">
        <v>3</v>
      </c>
      <c r="H154" s="269" t="s">
        <v>6</v>
      </c>
      <c r="I154" s="7" t="s">
        <v>7</v>
      </c>
      <c r="J154" s="32" t="s">
        <v>7</v>
      </c>
      <c r="K154" s="200"/>
      <c r="L154" s="3"/>
      <c r="M154" s="3"/>
      <c r="N154" s="3"/>
      <c r="O154" s="26"/>
      <c r="P154" s="3"/>
      <c r="Q154" s="3"/>
      <c r="R154" s="3"/>
      <c r="S154" s="3"/>
      <c r="T154" s="3"/>
      <c r="U154" s="3"/>
      <c r="V154" s="3"/>
    </row>
    <row r="155" spans="1:22" ht="18.75" customHeight="1">
      <c r="A155" s="378" t="s">
        <v>62</v>
      </c>
      <c r="B155" s="375" t="s">
        <v>176</v>
      </c>
      <c r="C155" s="143"/>
      <c r="D155" s="5"/>
      <c r="E155" s="6"/>
      <c r="F155" s="5"/>
      <c r="G155" s="6"/>
      <c r="H155" s="373" t="s">
        <v>15</v>
      </c>
      <c r="I155" s="9">
        <f>I157+I159</f>
        <v>70.2527</v>
      </c>
      <c r="J155" s="75">
        <f>J157+J159</f>
        <v>73.43905000000001</v>
      </c>
      <c r="K155" s="201">
        <f>J155/I155</f>
        <v>1.0453555521709486</v>
      </c>
      <c r="L155" s="56"/>
      <c r="M155" s="3"/>
      <c r="N155" s="3"/>
      <c r="O155" s="26"/>
      <c r="P155" s="3"/>
      <c r="Q155" s="3"/>
      <c r="R155" s="3"/>
      <c r="S155" s="3"/>
      <c r="T155" s="3"/>
      <c r="U155" s="3"/>
      <c r="V155" s="3"/>
    </row>
    <row r="156" spans="1:22" ht="30.75" customHeight="1">
      <c r="A156" s="378"/>
      <c r="B156" s="375"/>
      <c r="C156" s="156"/>
      <c r="D156" s="7"/>
      <c r="E156" s="7"/>
      <c r="F156" s="7"/>
      <c r="G156" s="7"/>
      <c r="H156" s="373"/>
      <c r="I156" s="8" t="s">
        <v>19</v>
      </c>
      <c r="J156" s="34" t="s">
        <v>19</v>
      </c>
      <c r="K156" s="62"/>
      <c r="L156" s="3"/>
      <c r="M156" s="3"/>
      <c r="N156" s="3"/>
      <c r="O156" s="26"/>
      <c r="P156" s="3"/>
      <c r="Q156" s="3"/>
      <c r="R156" s="3"/>
      <c r="S156" s="3"/>
      <c r="T156" s="3"/>
      <c r="U156" s="3"/>
      <c r="V156" s="3"/>
    </row>
    <row r="157" spans="1:22" ht="33.75" customHeight="1">
      <c r="A157" s="382"/>
      <c r="B157" s="371" t="s">
        <v>12</v>
      </c>
      <c r="C157" s="270" t="str">
        <f>C151</f>
        <v>№53/53 от 05.12.2013г.</v>
      </c>
      <c r="D157" s="6"/>
      <c r="E157" s="6">
        <f>E151</f>
        <v>914.1</v>
      </c>
      <c r="F157" s="6"/>
      <c r="G157" s="6">
        <f>G151</f>
        <v>956.15</v>
      </c>
      <c r="H157" s="270">
        <v>0.047</v>
      </c>
      <c r="I157" s="6">
        <f>E157*H157</f>
        <v>42.9627</v>
      </c>
      <c r="J157" s="30">
        <f>H157*G157</f>
        <v>44.93905</v>
      </c>
      <c r="K157" s="63">
        <f>J157/I157</f>
        <v>1.0460015315610984</v>
      </c>
      <c r="L157" s="3"/>
      <c r="M157" s="3"/>
      <c r="N157" s="3"/>
      <c r="O157" s="26"/>
      <c r="P157" s="3"/>
      <c r="Q157" s="3"/>
      <c r="R157" s="3"/>
      <c r="S157" s="3"/>
      <c r="T157" s="3"/>
      <c r="U157" s="3"/>
      <c r="V157" s="3"/>
    </row>
    <row r="158" spans="1:22" ht="39.75" customHeight="1">
      <c r="A158" s="383"/>
      <c r="B158" s="377"/>
      <c r="C158" s="223" t="str">
        <f>C152</f>
        <v>№ 27/53 от 27.06.2014г.</v>
      </c>
      <c r="D158" s="7"/>
      <c r="E158" s="7" t="s">
        <v>3</v>
      </c>
      <c r="F158" s="7"/>
      <c r="G158" s="7" t="s">
        <v>3</v>
      </c>
      <c r="H158" s="269" t="s">
        <v>16</v>
      </c>
      <c r="I158" s="7" t="s">
        <v>18</v>
      </c>
      <c r="J158" s="33" t="s">
        <v>18</v>
      </c>
      <c r="K158" s="62"/>
      <c r="L158" s="3"/>
      <c r="M158" s="3"/>
      <c r="N158" s="3"/>
      <c r="O158" s="26"/>
      <c r="P158" s="3"/>
      <c r="Q158" s="3"/>
      <c r="R158" s="3"/>
      <c r="S158" s="3"/>
      <c r="T158" s="3"/>
      <c r="U158" s="3"/>
      <c r="V158" s="3"/>
    </row>
    <row r="159" spans="1:22" ht="39" customHeight="1">
      <c r="A159" s="382"/>
      <c r="B159" s="417" t="s">
        <v>153</v>
      </c>
      <c r="C159" s="270" t="s">
        <v>323</v>
      </c>
      <c r="D159" s="6"/>
      <c r="E159" s="6">
        <v>27.29</v>
      </c>
      <c r="F159" s="6"/>
      <c r="G159" s="6">
        <v>28.5</v>
      </c>
      <c r="H159" s="270">
        <v>1</v>
      </c>
      <c r="I159" s="6">
        <f>E159</f>
        <v>27.29</v>
      </c>
      <c r="J159" s="30">
        <f>H159*G159</f>
        <v>28.5</v>
      </c>
      <c r="K159" s="63">
        <f>J159/I159</f>
        <v>1.0443385855624772</v>
      </c>
      <c r="L159" s="56"/>
      <c r="M159" s="3"/>
      <c r="N159" s="3"/>
      <c r="O159" s="26"/>
      <c r="P159" s="3"/>
      <c r="Q159" s="3"/>
      <c r="R159" s="3"/>
      <c r="S159" s="3"/>
      <c r="T159" s="3"/>
      <c r="U159" s="3"/>
      <c r="V159" s="3"/>
    </row>
    <row r="160" spans="1:22" ht="27.75" customHeight="1">
      <c r="A160" s="383"/>
      <c r="B160" s="422"/>
      <c r="C160" s="128"/>
      <c r="D160" s="7"/>
      <c r="E160" s="7" t="s">
        <v>18</v>
      </c>
      <c r="F160" s="7"/>
      <c r="G160" s="7" t="s">
        <v>18</v>
      </c>
      <c r="H160" s="269" t="s">
        <v>17</v>
      </c>
      <c r="I160" s="7" t="s">
        <v>19</v>
      </c>
      <c r="J160" s="33" t="s">
        <v>19</v>
      </c>
      <c r="K160" s="62"/>
      <c r="L160" s="3"/>
      <c r="M160" s="3"/>
      <c r="N160" s="3"/>
      <c r="O160" s="26"/>
      <c r="P160" s="3"/>
      <c r="Q160" s="3"/>
      <c r="R160" s="3"/>
      <c r="S160" s="3"/>
      <c r="T160" s="3"/>
      <c r="U160" s="3"/>
      <c r="V160" s="3"/>
    </row>
    <row r="161" spans="1:22" ht="26.25" customHeight="1">
      <c r="A161" s="378" t="s">
        <v>63</v>
      </c>
      <c r="B161" s="390" t="s">
        <v>163</v>
      </c>
      <c r="C161" s="135"/>
      <c r="D161" s="5"/>
      <c r="E161" s="6"/>
      <c r="F161" s="5"/>
      <c r="G161" s="6"/>
      <c r="H161" s="270">
        <v>3.19</v>
      </c>
      <c r="I161" s="9">
        <f>I163+I165</f>
        <v>224.106113</v>
      </c>
      <c r="J161" s="75">
        <f>J163+J165+0.01</f>
        <v>234.28056949999998</v>
      </c>
      <c r="K161" s="63">
        <f>J161/I161</f>
        <v>1.0454001738899465</v>
      </c>
      <c r="L161" s="3"/>
      <c r="M161" s="3"/>
      <c r="N161" s="3"/>
      <c r="O161" s="26"/>
      <c r="P161" s="3"/>
      <c r="Q161" s="3"/>
      <c r="R161" s="3"/>
      <c r="S161" s="3"/>
      <c r="T161" s="3"/>
      <c r="U161" s="3"/>
      <c r="V161" s="3"/>
    </row>
    <row r="162" spans="1:22" ht="42" customHeight="1">
      <c r="A162" s="378"/>
      <c r="B162" s="391"/>
      <c r="C162" s="244"/>
      <c r="D162" s="7"/>
      <c r="E162" s="7"/>
      <c r="F162" s="7"/>
      <c r="G162" s="7"/>
      <c r="H162" s="123" t="s">
        <v>20</v>
      </c>
      <c r="I162" s="8" t="s">
        <v>22</v>
      </c>
      <c r="J162" s="34" t="s">
        <v>22</v>
      </c>
      <c r="K162" s="62"/>
      <c r="L162" s="3"/>
      <c r="M162" s="3"/>
      <c r="N162" s="3"/>
      <c r="O162" s="26"/>
      <c r="P162" s="3"/>
      <c r="Q162" s="3"/>
      <c r="R162" s="3"/>
      <c r="S162" s="3"/>
      <c r="T162" s="3"/>
      <c r="U162" s="3"/>
      <c r="V162" s="3"/>
    </row>
    <row r="163" spans="1:22" ht="36.75" customHeight="1">
      <c r="A163" s="382"/>
      <c r="B163" s="371" t="s">
        <v>12</v>
      </c>
      <c r="C163" s="222" t="str">
        <f>C151</f>
        <v>№53/53 от 05.12.2013г.</v>
      </c>
      <c r="D163" s="6"/>
      <c r="E163" s="6">
        <f>E151</f>
        <v>914.1</v>
      </c>
      <c r="F163" s="6"/>
      <c r="G163" s="6">
        <f>G151</f>
        <v>956.15</v>
      </c>
      <c r="H163" s="270">
        <f>0.047*3.19</f>
        <v>0.14993</v>
      </c>
      <c r="I163" s="6">
        <f>E163*H163</f>
        <v>137.051013</v>
      </c>
      <c r="J163" s="30">
        <f>G163*H163</f>
        <v>143.3555695</v>
      </c>
      <c r="K163" s="63">
        <f>J163/I163</f>
        <v>1.0460015315610982</v>
      </c>
      <c r="L163" s="3"/>
      <c r="M163" s="3"/>
      <c r="N163" s="3"/>
      <c r="O163" s="26"/>
      <c r="P163" s="3"/>
      <c r="Q163" s="3"/>
      <c r="R163" s="3"/>
      <c r="S163" s="3"/>
      <c r="T163" s="3"/>
      <c r="U163" s="3"/>
      <c r="V163" s="3"/>
    </row>
    <row r="164" spans="1:22" ht="33.75" customHeight="1">
      <c r="A164" s="383"/>
      <c r="B164" s="377"/>
      <c r="C164" s="223" t="str">
        <f>C152</f>
        <v>№ 27/53 от 27.06.2014г.</v>
      </c>
      <c r="D164" s="7"/>
      <c r="E164" s="7" t="s">
        <v>3</v>
      </c>
      <c r="F164" s="7"/>
      <c r="G164" s="11" t="s">
        <v>3</v>
      </c>
      <c r="H164" s="223" t="s">
        <v>160</v>
      </c>
      <c r="I164" s="7" t="s">
        <v>21</v>
      </c>
      <c r="J164" s="33" t="s">
        <v>21</v>
      </c>
      <c r="K164" s="62"/>
      <c r="L164" s="3"/>
      <c r="M164" s="3"/>
      <c r="N164" s="3"/>
      <c r="O164" s="26"/>
      <c r="P164" s="3"/>
      <c r="Q164" s="3"/>
      <c r="R164" s="3"/>
      <c r="S164" s="3"/>
      <c r="T164" s="3"/>
      <c r="U164" s="3"/>
      <c r="V164" s="3"/>
    </row>
    <row r="165" spans="1:22" ht="34.5" customHeight="1">
      <c r="A165" s="382"/>
      <c r="B165" s="371" t="s">
        <v>13</v>
      </c>
      <c r="C165" s="270" t="str">
        <f>C159</f>
        <v>№ 59/213 от 20.12.2013г.</v>
      </c>
      <c r="D165" s="6"/>
      <c r="E165" s="46">
        <f>E159</f>
        <v>27.29</v>
      </c>
      <c r="F165" s="25"/>
      <c r="G165" s="243">
        <f>G159</f>
        <v>28.5</v>
      </c>
      <c r="H165" s="270">
        <v>3.19</v>
      </c>
      <c r="I165" s="6">
        <f>E165*H165</f>
        <v>87.0551</v>
      </c>
      <c r="J165" s="30">
        <f>H165*G165</f>
        <v>90.91499999999999</v>
      </c>
      <c r="K165" s="63">
        <f>J165/I165</f>
        <v>1.0443385855624772</v>
      </c>
      <c r="L165" s="56"/>
      <c r="M165" s="3"/>
      <c r="N165" s="3"/>
      <c r="O165" s="26"/>
      <c r="P165" s="3"/>
      <c r="Q165" s="3"/>
      <c r="R165" s="3"/>
      <c r="S165" s="3"/>
      <c r="T165" s="3"/>
      <c r="U165" s="3"/>
      <c r="V165" s="3"/>
    </row>
    <row r="166" spans="1:11" ht="25.5" customHeight="1">
      <c r="A166" s="383"/>
      <c r="B166" s="377"/>
      <c r="C166" s="128"/>
      <c r="D166" s="7"/>
      <c r="E166" s="42" t="s">
        <v>18</v>
      </c>
      <c r="F166" s="7"/>
      <c r="G166" s="7" t="s">
        <v>18</v>
      </c>
      <c r="H166" s="269" t="s">
        <v>20</v>
      </c>
      <c r="I166" s="7" t="s">
        <v>21</v>
      </c>
      <c r="J166" s="33" t="s">
        <v>21</v>
      </c>
      <c r="K166" s="62"/>
    </row>
    <row r="167" spans="1:15" s="16" customFormat="1" ht="55.5" customHeight="1">
      <c r="A167" s="94" t="s">
        <v>64</v>
      </c>
      <c r="B167" s="379" t="s">
        <v>334</v>
      </c>
      <c r="C167" s="380"/>
      <c r="D167" s="380"/>
      <c r="E167" s="380"/>
      <c r="F167" s="380"/>
      <c r="G167" s="380"/>
      <c r="H167" s="380"/>
      <c r="I167" s="380"/>
      <c r="J167" s="437"/>
      <c r="K167" s="199"/>
      <c r="O167" s="187"/>
    </row>
    <row r="168" spans="1:13" ht="37.5" customHeight="1">
      <c r="A168" s="378" t="s">
        <v>65</v>
      </c>
      <c r="B168" s="375" t="s">
        <v>9</v>
      </c>
      <c r="C168" s="270" t="s">
        <v>329</v>
      </c>
      <c r="D168" s="6"/>
      <c r="E168" s="6">
        <v>1422.48</v>
      </c>
      <c r="F168" s="6"/>
      <c r="G168" s="6">
        <v>1487.91</v>
      </c>
      <c r="H168" s="444" t="s">
        <v>10</v>
      </c>
      <c r="I168" s="6">
        <f>E168</f>
        <v>1422.48</v>
      </c>
      <c r="J168" s="30">
        <f>G168</f>
        <v>1487.91</v>
      </c>
      <c r="K168" s="63">
        <f>J168/I168</f>
        <v>1.0459971317698669</v>
      </c>
      <c r="M168" s="245"/>
    </row>
    <row r="169" spans="1:11" ht="34.5" customHeight="1">
      <c r="A169" s="378"/>
      <c r="B169" s="375"/>
      <c r="C169" s="134" t="s">
        <v>337</v>
      </c>
      <c r="D169" s="7"/>
      <c r="E169" s="7" t="s">
        <v>3</v>
      </c>
      <c r="F169" s="7"/>
      <c r="G169" s="7" t="s">
        <v>3</v>
      </c>
      <c r="H169" s="386"/>
      <c r="I169" s="7" t="s">
        <v>3</v>
      </c>
      <c r="J169" s="33" t="s">
        <v>3</v>
      </c>
      <c r="K169" s="200"/>
    </row>
    <row r="170" spans="1:11" ht="20.25" customHeight="1">
      <c r="A170" s="378" t="s">
        <v>66</v>
      </c>
      <c r="B170" s="375" t="s">
        <v>162</v>
      </c>
      <c r="C170" s="143"/>
      <c r="D170" s="6"/>
      <c r="E170" s="6">
        <f>E168</f>
        <v>1422.48</v>
      </c>
      <c r="F170" s="6"/>
      <c r="G170" s="6">
        <f>G168</f>
        <v>1487.91</v>
      </c>
      <c r="H170" s="270">
        <v>0.0448</v>
      </c>
      <c r="I170" s="6">
        <f>E170*H170</f>
        <v>63.727104</v>
      </c>
      <c r="J170" s="30">
        <f>G170*H170</f>
        <v>66.65836800000001</v>
      </c>
      <c r="K170" s="201">
        <f>J170/I170</f>
        <v>1.0459971317698669</v>
      </c>
    </row>
    <row r="171" spans="1:11" ht="27.75" customHeight="1">
      <c r="A171" s="378"/>
      <c r="B171" s="375"/>
      <c r="C171" s="138"/>
      <c r="D171" s="7"/>
      <c r="E171" s="7" t="s">
        <v>3</v>
      </c>
      <c r="F171" s="7"/>
      <c r="G171" s="7" t="s">
        <v>3</v>
      </c>
      <c r="H171" s="269" t="s">
        <v>6</v>
      </c>
      <c r="I171" s="7" t="s">
        <v>7</v>
      </c>
      <c r="J171" s="32" t="s">
        <v>7</v>
      </c>
      <c r="K171" s="62"/>
    </row>
    <row r="172" spans="1:11" ht="25.5" customHeight="1">
      <c r="A172" s="378" t="s">
        <v>182</v>
      </c>
      <c r="B172" s="375" t="s">
        <v>172</v>
      </c>
      <c r="C172" s="143"/>
      <c r="D172" s="24"/>
      <c r="E172" s="24"/>
      <c r="F172" s="24"/>
      <c r="G172" s="24"/>
      <c r="H172" s="373" t="s">
        <v>15</v>
      </c>
      <c r="I172" s="9">
        <f>I174+I176</f>
        <v>82.78656000000001</v>
      </c>
      <c r="J172" s="75">
        <f>J174+J176</f>
        <v>86.50177</v>
      </c>
      <c r="K172" s="63">
        <f>J172/I172</f>
        <v>1.0448769703681369</v>
      </c>
    </row>
    <row r="173" spans="1:11" ht="30.75" customHeight="1">
      <c r="A173" s="378"/>
      <c r="B173" s="375"/>
      <c r="C173" s="138"/>
      <c r="D173" s="12"/>
      <c r="E173" s="12"/>
      <c r="F173" s="12"/>
      <c r="G173" s="12"/>
      <c r="H173" s="373"/>
      <c r="I173" s="8" t="s">
        <v>19</v>
      </c>
      <c r="J173" s="34" t="s">
        <v>19</v>
      </c>
      <c r="K173" s="62"/>
    </row>
    <row r="174" spans="1:11" ht="33.75" customHeight="1">
      <c r="A174" s="382"/>
      <c r="B174" s="371" t="s">
        <v>12</v>
      </c>
      <c r="C174" s="270" t="str">
        <f>C168</f>
        <v>№ 53/62 от 05.12.2013г.</v>
      </c>
      <c r="D174" s="6"/>
      <c r="E174" s="6">
        <f>E168</f>
        <v>1422.48</v>
      </c>
      <c r="F174" s="6"/>
      <c r="G174" s="6">
        <f>G168</f>
        <v>1487.91</v>
      </c>
      <c r="H174" s="270">
        <v>0.047</v>
      </c>
      <c r="I174" s="6">
        <f>E174*H174</f>
        <v>66.85656</v>
      </c>
      <c r="J174" s="30">
        <f>H174*G174</f>
        <v>69.93177</v>
      </c>
      <c r="K174" s="63">
        <f>J174/I174</f>
        <v>1.0459971317698666</v>
      </c>
    </row>
    <row r="175" spans="1:11" ht="39" customHeight="1">
      <c r="A175" s="383"/>
      <c r="B175" s="377"/>
      <c r="C175" s="134" t="str">
        <f>C169</f>
        <v>№ 27/57 от 27.06.2014 г.</v>
      </c>
      <c r="D175" s="7"/>
      <c r="E175" s="7" t="s">
        <v>3</v>
      </c>
      <c r="F175" s="7"/>
      <c r="G175" s="7" t="s">
        <v>3</v>
      </c>
      <c r="H175" s="269" t="s">
        <v>16</v>
      </c>
      <c r="I175" s="7" t="s">
        <v>18</v>
      </c>
      <c r="J175" s="33" t="s">
        <v>18</v>
      </c>
      <c r="K175" s="62"/>
    </row>
    <row r="176" spans="1:11" ht="22.5" customHeight="1">
      <c r="A176" s="382"/>
      <c r="B176" s="371" t="s">
        <v>143</v>
      </c>
      <c r="C176" s="270" t="str">
        <f>C17</f>
        <v>№ 59/194</v>
      </c>
      <c r="D176" s="6"/>
      <c r="E176" s="6">
        <v>15.93</v>
      </c>
      <c r="F176" s="6"/>
      <c r="G176" s="6">
        <v>16.57</v>
      </c>
      <c r="H176" s="270">
        <v>1</v>
      </c>
      <c r="I176" s="6">
        <f>E176</f>
        <v>15.93</v>
      </c>
      <c r="J176" s="30">
        <f>H176*G176</f>
        <v>16.57</v>
      </c>
      <c r="K176" s="63">
        <f>J176/I176</f>
        <v>1.0401757689893283</v>
      </c>
    </row>
    <row r="177" spans="1:11" ht="22.5" customHeight="1">
      <c r="A177" s="383"/>
      <c r="B177" s="377"/>
      <c r="C177" s="134" t="str">
        <f>C18</f>
        <v>от 20.12.2013г.</v>
      </c>
      <c r="D177" s="45"/>
      <c r="E177" s="45" t="str">
        <f>E18</f>
        <v>руб./м3</v>
      </c>
      <c r="F177" s="45"/>
      <c r="G177" s="45" t="str">
        <f>G18</f>
        <v>руб./м3</v>
      </c>
      <c r="H177" s="269" t="s">
        <v>17</v>
      </c>
      <c r="I177" s="7" t="s">
        <v>19</v>
      </c>
      <c r="J177" s="33" t="s">
        <v>19</v>
      </c>
      <c r="K177" s="62"/>
    </row>
    <row r="178" spans="1:11" ht="28.5" customHeight="1">
      <c r="A178" s="378" t="s">
        <v>183</v>
      </c>
      <c r="B178" s="376" t="s">
        <v>166</v>
      </c>
      <c r="C178" s="135"/>
      <c r="D178" s="24"/>
      <c r="E178" s="46"/>
      <c r="F178" s="24"/>
      <c r="G178" s="46"/>
      <c r="H178" s="270">
        <v>3.19</v>
      </c>
      <c r="I178" s="9">
        <f>I180+I182</f>
        <v>264.0891264</v>
      </c>
      <c r="J178" s="75">
        <f>J180+J182</f>
        <v>275.9406463</v>
      </c>
      <c r="K178" s="63">
        <f>J178/I178</f>
        <v>1.044876970368137</v>
      </c>
    </row>
    <row r="179" spans="1:11" ht="48" customHeight="1">
      <c r="A179" s="378"/>
      <c r="B179" s="385"/>
      <c r="C179" s="244"/>
      <c r="D179" s="12"/>
      <c r="E179" s="42"/>
      <c r="F179" s="12"/>
      <c r="G179" s="42"/>
      <c r="H179" s="123" t="s">
        <v>20</v>
      </c>
      <c r="I179" s="8" t="s">
        <v>22</v>
      </c>
      <c r="J179" s="34" t="s">
        <v>22</v>
      </c>
      <c r="K179" s="62"/>
    </row>
    <row r="180" spans="1:11" ht="38.25" customHeight="1">
      <c r="A180" s="382"/>
      <c r="B180" s="371" t="s">
        <v>12</v>
      </c>
      <c r="C180" s="270" t="str">
        <f>C168</f>
        <v>№ 53/62 от 05.12.2013г.</v>
      </c>
      <c r="D180" s="6"/>
      <c r="E180" s="6">
        <f>E168</f>
        <v>1422.48</v>
      </c>
      <c r="F180" s="6"/>
      <c r="G180" s="6">
        <f>G168</f>
        <v>1487.91</v>
      </c>
      <c r="H180" s="270">
        <f>0.047*3.19</f>
        <v>0.14993</v>
      </c>
      <c r="I180" s="6">
        <f>E180*H180</f>
        <v>213.2724264</v>
      </c>
      <c r="J180" s="30">
        <f>G180*H180</f>
        <v>223.0823463</v>
      </c>
      <c r="K180" s="63">
        <f>J180/I180</f>
        <v>1.0459971317698669</v>
      </c>
    </row>
    <row r="181" spans="1:11" ht="42" customHeight="1">
      <c r="A181" s="383"/>
      <c r="B181" s="377"/>
      <c r="C181" s="269" t="str">
        <f>C169</f>
        <v>№ 27/57 от 27.06.2014 г.</v>
      </c>
      <c r="D181" s="7"/>
      <c r="E181" s="7" t="s">
        <v>3</v>
      </c>
      <c r="F181" s="7"/>
      <c r="G181" s="7" t="s">
        <v>3</v>
      </c>
      <c r="H181" s="223" t="s">
        <v>160</v>
      </c>
      <c r="I181" s="7" t="s">
        <v>21</v>
      </c>
      <c r="J181" s="33" t="s">
        <v>21</v>
      </c>
      <c r="K181" s="62"/>
    </row>
    <row r="182" spans="1:11" ht="26.25" customHeight="1">
      <c r="A182" s="382"/>
      <c r="B182" s="371" t="s">
        <v>13</v>
      </c>
      <c r="C182" s="270" t="str">
        <f>C176</f>
        <v>№ 59/194</v>
      </c>
      <c r="D182" s="6"/>
      <c r="E182" s="6">
        <f>E176</f>
        <v>15.93</v>
      </c>
      <c r="F182" s="6"/>
      <c r="G182" s="6">
        <f>G176</f>
        <v>16.57</v>
      </c>
      <c r="H182" s="270">
        <v>3.19</v>
      </c>
      <c r="I182" s="6">
        <f>E182*H182</f>
        <v>50.8167</v>
      </c>
      <c r="J182" s="30">
        <f>H182*G182</f>
        <v>52.8583</v>
      </c>
      <c r="K182" s="63">
        <f>J182/I182</f>
        <v>1.0401757689893283</v>
      </c>
    </row>
    <row r="183" spans="1:11" ht="32.25" customHeight="1">
      <c r="A183" s="383"/>
      <c r="B183" s="377"/>
      <c r="C183" s="134" t="str">
        <f>C177</f>
        <v>от 20.12.2013г.</v>
      </c>
      <c r="D183" s="7"/>
      <c r="E183" s="7" t="s">
        <v>18</v>
      </c>
      <c r="F183" s="7"/>
      <c r="G183" s="7" t="s">
        <v>18</v>
      </c>
      <c r="H183" s="269" t="s">
        <v>20</v>
      </c>
      <c r="I183" s="7" t="s">
        <v>21</v>
      </c>
      <c r="J183" s="33" t="s">
        <v>21</v>
      </c>
      <c r="K183" s="62"/>
    </row>
    <row r="184" spans="1:11" ht="47.25" customHeight="1">
      <c r="A184" s="94" t="s">
        <v>67</v>
      </c>
      <c r="B184" s="379" t="s">
        <v>333</v>
      </c>
      <c r="C184" s="380"/>
      <c r="D184" s="380"/>
      <c r="E184" s="380"/>
      <c r="F184" s="380"/>
      <c r="G184" s="380"/>
      <c r="H184" s="380"/>
      <c r="I184" s="380"/>
      <c r="J184" s="437"/>
      <c r="K184" s="199"/>
    </row>
    <row r="185" spans="1:13" ht="37.5" customHeight="1">
      <c r="A185" s="378" t="s">
        <v>68</v>
      </c>
      <c r="B185" s="375" t="s">
        <v>9</v>
      </c>
      <c r="C185" s="270" t="s">
        <v>325</v>
      </c>
      <c r="D185" s="25"/>
      <c r="E185" s="25">
        <v>1117.18</v>
      </c>
      <c r="F185" s="25"/>
      <c r="G185" s="25">
        <v>1168.57</v>
      </c>
      <c r="H185" s="444" t="s">
        <v>10</v>
      </c>
      <c r="I185" s="6">
        <f>E185</f>
        <v>1117.18</v>
      </c>
      <c r="J185" s="30">
        <f>G185</f>
        <v>1168.57</v>
      </c>
      <c r="K185" s="63">
        <f>J185/I185</f>
        <v>1.0459997493689468</v>
      </c>
      <c r="M185" s="265"/>
    </row>
    <row r="186" spans="1:11" ht="32.25" customHeight="1">
      <c r="A186" s="378"/>
      <c r="B186" s="375"/>
      <c r="C186" s="269" t="s">
        <v>354</v>
      </c>
      <c r="D186" s="12"/>
      <c r="E186" s="12" t="s">
        <v>3</v>
      </c>
      <c r="F186" s="12"/>
      <c r="G186" s="12" t="s">
        <v>3</v>
      </c>
      <c r="H186" s="386"/>
      <c r="I186" s="7" t="s">
        <v>3</v>
      </c>
      <c r="J186" s="33" t="s">
        <v>3</v>
      </c>
      <c r="K186" s="200"/>
    </row>
    <row r="187" spans="1:11" ht="32.25" customHeight="1">
      <c r="A187" s="378" t="s">
        <v>69</v>
      </c>
      <c r="B187" s="375" t="s">
        <v>162</v>
      </c>
      <c r="C187" s="270" t="str">
        <f>C185</f>
        <v>№ 53/53 от 05.12.2013г.</v>
      </c>
      <c r="D187" s="25"/>
      <c r="E187" s="25">
        <f>E185</f>
        <v>1117.18</v>
      </c>
      <c r="F187" s="25"/>
      <c r="G187" s="25">
        <f>G185</f>
        <v>1168.57</v>
      </c>
      <c r="H187" s="270">
        <v>0.03159</v>
      </c>
      <c r="I187" s="6">
        <f>E187*H187</f>
        <v>35.2917162</v>
      </c>
      <c r="J187" s="30">
        <f>G187*H187</f>
        <v>36.9151263</v>
      </c>
      <c r="K187" s="201">
        <f>J187/I187</f>
        <v>1.0459997493689466</v>
      </c>
    </row>
    <row r="188" spans="1:11" ht="32.25" customHeight="1">
      <c r="A188" s="378"/>
      <c r="B188" s="375"/>
      <c r="C188" s="156"/>
      <c r="D188" s="12"/>
      <c r="E188" s="12" t="s">
        <v>3</v>
      </c>
      <c r="F188" s="12"/>
      <c r="G188" s="12" t="s">
        <v>3</v>
      </c>
      <c r="H188" s="269" t="s">
        <v>6</v>
      </c>
      <c r="I188" s="7" t="s">
        <v>7</v>
      </c>
      <c r="J188" s="32" t="s">
        <v>7</v>
      </c>
      <c r="K188" s="62"/>
    </row>
    <row r="189" spans="1:11" ht="32.25" customHeight="1">
      <c r="A189" s="378" t="s">
        <v>184</v>
      </c>
      <c r="B189" s="375" t="s">
        <v>172</v>
      </c>
      <c r="C189" s="143"/>
      <c r="D189" s="24"/>
      <c r="E189" s="24"/>
      <c r="F189" s="24"/>
      <c r="G189" s="24"/>
      <c r="H189" s="373" t="s">
        <v>15</v>
      </c>
      <c r="I189" s="9">
        <f>I191+I193</f>
        <v>62.44746</v>
      </c>
      <c r="J189" s="75">
        <f>J191+J193</f>
        <v>65.30279</v>
      </c>
      <c r="K189" s="63">
        <f>J189/I189</f>
        <v>1.0457237171856149</v>
      </c>
    </row>
    <row r="190" spans="1:11" ht="32.25" customHeight="1">
      <c r="A190" s="378"/>
      <c r="B190" s="375"/>
      <c r="C190" s="138"/>
      <c r="D190" s="12"/>
      <c r="E190" s="12"/>
      <c r="F190" s="12"/>
      <c r="G190" s="12"/>
      <c r="H190" s="373"/>
      <c r="I190" s="8" t="s">
        <v>19</v>
      </c>
      <c r="J190" s="34" t="s">
        <v>19</v>
      </c>
      <c r="K190" s="62"/>
    </row>
    <row r="191" spans="1:11" ht="37.5" customHeight="1">
      <c r="A191" s="382"/>
      <c r="B191" s="371" t="s">
        <v>12</v>
      </c>
      <c r="C191" s="270" t="str">
        <f>C185</f>
        <v>№ 53/53 от 05.12.2013г.</v>
      </c>
      <c r="D191" s="25"/>
      <c r="E191" s="25">
        <f>E185</f>
        <v>1117.18</v>
      </c>
      <c r="F191" s="25"/>
      <c r="G191" s="25">
        <f>G185</f>
        <v>1168.57</v>
      </c>
      <c r="H191" s="270">
        <v>0.047</v>
      </c>
      <c r="I191" s="6">
        <f>E191*H191</f>
        <v>52.50746</v>
      </c>
      <c r="J191" s="30">
        <f>H191*G191</f>
        <v>54.92279</v>
      </c>
      <c r="K191" s="63">
        <f>J191/I191</f>
        <v>1.0459997493689468</v>
      </c>
    </row>
    <row r="192" spans="1:11" ht="32.25" customHeight="1">
      <c r="A192" s="383"/>
      <c r="B192" s="377"/>
      <c r="C192" s="156"/>
      <c r="D192" s="12"/>
      <c r="E192" s="12" t="s">
        <v>3</v>
      </c>
      <c r="F192" s="12"/>
      <c r="G192" s="12" t="s">
        <v>3</v>
      </c>
      <c r="H192" s="269" t="s">
        <v>16</v>
      </c>
      <c r="I192" s="7" t="s">
        <v>18</v>
      </c>
      <c r="J192" s="33" t="s">
        <v>18</v>
      </c>
      <c r="K192" s="62"/>
    </row>
    <row r="193" spans="1:11" ht="32.25" customHeight="1">
      <c r="A193" s="382"/>
      <c r="B193" s="371" t="s">
        <v>143</v>
      </c>
      <c r="C193" s="270" t="s">
        <v>326</v>
      </c>
      <c r="D193" s="6"/>
      <c r="E193" s="6">
        <v>9.94</v>
      </c>
      <c r="F193" s="6"/>
      <c r="G193" s="6">
        <v>10.38</v>
      </c>
      <c r="H193" s="270">
        <v>1</v>
      </c>
      <c r="I193" s="6">
        <f>E193</f>
        <v>9.94</v>
      </c>
      <c r="J193" s="30">
        <f>H193*G193</f>
        <v>10.38</v>
      </c>
      <c r="K193" s="63">
        <f>J193/I193</f>
        <v>1.0442655935613683</v>
      </c>
    </row>
    <row r="194" spans="1:11" ht="32.25" customHeight="1">
      <c r="A194" s="383"/>
      <c r="B194" s="377"/>
      <c r="C194" s="269" t="s">
        <v>304</v>
      </c>
      <c r="D194" s="45"/>
      <c r="E194" s="45" t="str">
        <f>E35</f>
        <v>руб./м3</v>
      </c>
      <c r="F194" s="45"/>
      <c r="G194" s="45" t="str">
        <f>G35</f>
        <v>руб./м3</v>
      </c>
      <c r="H194" s="269" t="s">
        <v>17</v>
      </c>
      <c r="I194" s="7" t="s">
        <v>19</v>
      </c>
      <c r="J194" s="33" t="s">
        <v>19</v>
      </c>
      <c r="K194" s="62"/>
    </row>
    <row r="195" spans="1:11" ht="32.25" customHeight="1">
      <c r="A195" s="378" t="s">
        <v>185</v>
      </c>
      <c r="B195" s="376" t="s">
        <v>166</v>
      </c>
      <c r="C195" s="162"/>
      <c r="D195" s="24"/>
      <c r="E195" s="46"/>
      <c r="F195" s="24"/>
      <c r="G195" s="46"/>
      <c r="H195" s="270">
        <v>3.19</v>
      </c>
      <c r="I195" s="9">
        <f>I197+I199</f>
        <v>199.20739740000002</v>
      </c>
      <c r="J195" s="75">
        <f>J197+J199-0.01</f>
        <v>208.3059001</v>
      </c>
      <c r="K195" s="63">
        <f>J195/I195</f>
        <v>1.0456735182465668</v>
      </c>
    </row>
    <row r="196" spans="1:11" ht="33" customHeight="1">
      <c r="A196" s="378"/>
      <c r="B196" s="385"/>
      <c r="C196" s="163"/>
      <c r="D196" s="12"/>
      <c r="E196" s="42"/>
      <c r="F196" s="12"/>
      <c r="G196" s="42"/>
      <c r="H196" s="123" t="s">
        <v>20</v>
      </c>
      <c r="I196" s="8" t="s">
        <v>22</v>
      </c>
      <c r="J196" s="34" t="s">
        <v>22</v>
      </c>
      <c r="K196" s="62"/>
    </row>
    <row r="197" spans="1:11" ht="36" customHeight="1">
      <c r="A197" s="382"/>
      <c r="B197" s="371" t="s">
        <v>12</v>
      </c>
      <c r="C197" s="270" t="str">
        <f>C185</f>
        <v>№ 53/53 от 05.12.2013г.</v>
      </c>
      <c r="D197" s="25"/>
      <c r="E197" s="25">
        <f>E185</f>
        <v>1117.18</v>
      </c>
      <c r="F197" s="25"/>
      <c r="G197" s="25">
        <f>G185</f>
        <v>1168.57</v>
      </c>
      <c r="H197" s="270">
        <f>0.047*3.19</f>
        <v>0.14993</v>
      </c>
      <c r="I197" s="6">
        <f>E197*H197</f>
        <v>167.49879740000003</v>
      </c>
      <c r="J197" s="30">
        <f>G197*H197</f>
        <v>175.2037001</v>
      </c>
      <c r="K197" s="63">
        <f>J197/I197</f>
        <v>1.0459997493689466</v>
      </c>
    </row>
    <row r="198" spans="1:11" ht="26.25" customHeight="1">
      <c r="A198" s="383"/>
      <c r="B198" s="377"/>
      <c r="C198" s="156"/>
      <c r="D198" s="12"/>
      <c r="E198" s="12" t="s">
        <v>3</v>
      </c>
      <c r="F198" s="12"/>
      <c r="G198" s="12" t="s">
        <v>3</v>
      </c>
      <c r="H198" s="223" t="s">
        <v>160</v>
      </c>
      <c r="I198" s="7" t="s">
        <v>21</v>
      </c>
      <c r="J198" s="33" t="s">
        <v>21</v>
      </c>
      <c r="K198" s="62"/>
    </row>
    <row r="199" spans="1:11" ht="32.25" customHeight="1">
      <c r="A199" s="382"/>
      <c r="B199" s="371" t="s">
        <v>13</v>
      </c>
      <c r="C199" s="270" t="str">
        <f>C193</f>
        <v>№ 59/197</v>
      </c>
      <c r="D199" s="6"/>
      <c r="E199" s="6">
        <f>E193</f>
        <v>9.94</v>
      </c>
      <c r="F199" s="6"/>
      <c r="G199" s="6">
        <f>G193</f>
        <v>10.38</v>
      </c>
      <c r="H199" s="270">
        <v>3.19</v>
      </c>
      <c r="I199" s="6">
        <f>E199*H199</f>
        <v>31.708599999999997</v>
      </c>
      <c r="J199" s="30">
        <f>H199*G199</f>
        <v>33.1122</v>
      </c>
      <c r="K199" s="63">
        <f>J199/I199</f>
        <v>1.0442655935613683</v>
      </c>
    </row>
    <row r="200" spans="1:11" ht="26.25" customHeight="1">
      <c r="A200" s="383"/>
      <c r="B200" s="377"/>
      <c r="C200" s="134" t="str">
        <f>C194</f>
        <v>от 20.12.2013г.</v>
      </c>
      <c r="D200" s="7"/>
      <c r="E200" s="7" t="s">
        <v>18</v>
      </c>
      <c r="F200" s="7"/>
      <c r="G200" s="7" t="s">
        <v>18</v>
      </c>
      <c r="H200" s="269" t="s">
        <v>20</v>
      </c>
      <c r="I200" s="7" t="s">
        <v>21</v>
      </c>
      <c r="J200" s="33" t="s">
        <v>21</v>
      </c>
      <c r="K200" s="62"/>
    </row>
    <row r="201" spans="1:15" s="16" customFormat="1" ht="51" customHeight="1">
      <c r="A201" s="94" t="s">
        <v>101</v>
      </c>
      <c r="B201" s="379" t="s">
        <v>332</v>
      </c>
      <c r="C201" s="380"/>
      <c r="D201" s="380"/>
      <c r="E201" s="380"/>
      <c r="F201" s="380"/>
      <c r="G201" s="380"/>
      <c r="H201" s="380"/>
      <c r="I201" s="380"/>
      <c r="J201" s="437"/>
      <c r="K201" s="199"/>
      <c r="O201" s="187"/>
    </row>
    <row r="202" spans="1:13" ht="42" customHeight="1">
      <c r="A202" s="378" t="s">
        <v>105</v>
      </c>
      <c r="B202" s="375" t="s">
        <v>9</v>
      </c>
      <c r="C202" s="270" t="s">
        <v>351</v>
      </c>
      <c r="D202" s="25"/>
      <c r="E202" s="25">
        <v>1424.36</v>
      </c>
      <c r="F202" s="25"/>
      <c r="G202" s="25">
        <v>1489.88</v>
      </c>
      <c r="H202" s="373" t="s">
        <v>10</v>
      </c>
      <c r="I202" s="6">
        <f>E202</f>
        <v>1424.36</v>
      </c>
      <c r="J202" s="30">
        <f>G202</f>
        <v>1489.88</v>
      </c>
      <c r="K202" s="63">
        <f>J202/I202</f>
        <v>1.0459996068409674</v>
      </c>
      <c r="M202" s="245"/>
    </row>
    <row r="203" spans="1:11" ht="34.5" customHeight="1">
      <c r="A203" s="378"/>
      <c r="B203" s="375"/>
      <c r="C203" s="128" t="s">
        <v>352</v>
      </c>
      <c r="D203" s="12"/>
      <c r="E203" s="12" t="s">
        <v>3</v>
      </c>
      <c r="F203" s="12"/>
      <c r="G203" s="12" t="s">
        <v>3</v>
      </c>
      <c r="H203" s="373"/>
      <c r="I203" s="7" t="s">
        <v>3</v>
      </c>
      <c r="J203" s="33" t="s">
        <v>3</v>
      </c>
      <c r="K203" s="62"/>
    </row>
    <row r="204" spans="1:11" ht="34.5" customHeight="1">
      <c r="A204" s="378" t="s">
        <v>106</v>
      </c>
      <c r="B204" s="375" t="s">
        <v>162</v>
      </c>
      <c r="C204" s="138"/>
      <c r="D204" s="25"/>
      <c r="E204" s="25">
        <f>E202</f>
        <v>1424.36</v>
      </c>
      <c r="F204" s="25"/>
      <c r="G204" s="25">
        <f>G202</f>
        <v>1489.88</v>
      </c>
      <c r="H204" s="140">
        <v>0.04308</v>
      </c>
      <c r="I204" s="6">
        <f>E204*H204</f>
        <v>61.3614288</v>
      </c>
      <c r="J204" s="30">
        <f>G204*H204</f>
        <v>64.18403040000001</v>
      </c>
      <c r="K204" s="63">
        <f>J204/I204</f>
        <v>1.0459996068409674</v>
      </c>
    </row>
    <row r="205" spans="1:11" ht="29.25" customHeight="1">
      <c r="A205" s="378"/>
      <c r="B205" s="375"/>
      <c r="C205" s="156"/>
      <c r="D205" s="12"/>
      <c r="E205" s="12" t="s">
        <v>3</v>
      </c>
      <c r="F205" s="12"/>
      <c r="G205" s="12" t="s">
        <v>3</v>
      </c>
      <c r="H205" s="269" t="s">
        <v>6</v>
      </c>
      <c r="I205" s="7" t="s">
        <v>7</v>
      </c>
      <c r="J205" s="33" t="s">
        <v>7</v>
      </c>
      <c r="K205" s="62"/>
    </row>
    <row r="206" spans="1:15" s="3" customFormat="1" ht="47.25" customHeight="1">
      <c r="A206" s="94" t="s">
        <v>102</v>
      </c>
      <c r="B206" s="379" t="s">
        <v>331</v>
      </c>
      <c r="C206" s="380"/>
      <c r="D206" s="380"/>
      <c r="E206" s="380"/>
      <c r="F206" s="380"/>
      <c r="G206" s="380"/>
      <c r="H206" s="380"/>
      <c r="I206" s="380"/>
      <c r="J206" s="437"/>
      <c r="K206" s="199"/>
      <c r="O206" s="26"/>
    </row>
    <row r="207" spans="1:13" ht="39" customHeight="1">
      <c r="A207" s="378" t="s">
        <v>109</v>
      </c>
      <c r="B207" s="375" t="s">
        <v>9</v>
      </c>
      <c r="C207" s="270" t="s">
        <v>330</v>
      </c>
      <c r="D207" s="25"/>
      <c r="E207" s="25">
        <v>1426.89</v>
      </c>
      <c r="F207" s="25"/>
      <c r="G207" s="25">
        <v>1492.53</v>
      </c>
      <c r="H207" s="373" t="s">
        <v>10</v>
      </c>
      <c r="I207" s="6">
        <f>E207</f>
        <v>1426.89</v>
      </c>
      <c r="J207" s="30">
        <f>G207</f>
        <v>1492.53</v>
      </c>
      <c r="K207" s="63">
        <f>J207/I207</f>
        <v>1.0460021445241048</v>
      </c>
      <c r="M207" s="245"/>
    </row>
    <row r="208" spans="1:11" ht="36" customHeight="1">
      <c r="A208" s="378"/>
      <c r="B208" s="375"/>
      <c r="C208" s="128" t="s">
        <v>353</v>
      </c>
      <c r="D208" s="12"/>
      <c r="E208" s="12" t="s">
        <v>3</v>
      </c>
      <c r="F208" s="12"/>
      <c r="G208" s="12" t="s">
        <v>3</v>
      </c>
      <c r="H208" s="373"/>
      <c r="I208" s="7" t="s">
        <v>3</v>
      </c>
      <c r="J208" s="33" t="s">
        <v>3</v>
      </c>
      <c r="K208" s="62"/>
    </row>
    <row r="209" spans="1:11" ht="26.25" customHeight="1">
      <c r="A209" s="378" t="s">
        <v>110</v>
      </c>
      <c r="B209" s="375" t="s">
        <v>162</v>
      </c>
      <c r="C209" s="138"/>
      <c r="D209" s="25"/>
      <c r="E209" s="25">
        <f>E207</f>
        <v>1426.89</v>
      </c>
      <c r="F209" s="25"/>
      <c r="G209" s="25">
        <f>G207</f>
        <v>1492.53</v>
      </c>
      <c r="H209" s="270">
        <v>0.04542</v>
      </c>
      <c r="I209" s="6">
        <f>E209*H209</f>
        <v>64.80934380000001</v>
      </c>
      <c r="J209" s="30">
        <f>G209*H209</f>
        <v>67.7907126</v>
      </c>
      <c r="K209" s="63">
        <f>J209/I209</f>
        <v>1.0460021445241048</v>
      </c>
    </row>
    <row r="210" spans="1:11" ht="22.5" customHeight="1">
      <c r="A210" s="378"/>
      <c r="B210" s="375"/>
      <c r="C210" s="156"/>
      <c r="D210" s="12"/>
      <c r="E210" s="12" t="s">
        <v>3</v>
      </c>
      <c r="F210" s="12"/>
      <c r="G210" s="12" t="s">
        <v>3</v>
      </c>
      <c r="H210" s="269" t="s">
        <v>6</v>
      </c>
      <c r="I210" s="7" t="s">
        <v>7</v>
      </c>
      <c r="J210" s="33" t="s">
        <v>7</v>
      </c>
      <c r="K210" s="62"/>
    </row>
    <row r="211" spans="1:11" ht="23.25" customHeight="1" hidden="1">
      <c r="A211" s="94" t="s">
        <v>252</v>
      </c>
      <c r="B211" s="379" t="s">
        <v>273</v>
      </c>
      <c r="C211" s="380"/>
      <c r="D211" s="380"/>
      <c r="E211" s="380"/>
      <c r="F211" s="380"/>
      <c r="G211" s="380"/>
      <c r="H211" s="380"/>
      <c r="I211" s="380"/>
      <c r="J211" s="381"/>
      <c r="K211" s="197"/>
    </row>
    <row r="212" spans="1:11" ht="18.75" customHeight="1" hidden="1">
      <c r="A212" s="378" t="s">
        <v>269</v>
      </c>
      <c r="B212" s="375" t="s">
        <v>9</v>
      </c>
      <c r="C212" s="143" t="s">
        <v>210</v>
      </c>
      <c r="D212" s="6">
        <f>E212/1.18</f>
        <v>1201.1864406779662</v>
      </c>
      <c r="E212" s="6">
        <v>1417.4</v>
      </c>
      <c r="F212" s="6">
        <f>G212/1.18</f>
        <v>1338.1271186440679</v>
      </c>
      <c r="G212" s="6">
        <v>1578.99</v>
      </c>
      <c r="H212" s="373" t="s">
        <v>10</v>
      </c>
      <c r="I212" s="6">
        <f>E212</f>
        <v>1417.4</v>
      </c>
      <c r="J212" s="30">
        <f>G212</f>
        <v>1578.99</v>
      </c>
      <c r="K212" s="63">
        <f>J212/I212</f>
        <v>1.114004515309722</v>
      </c>
    </row>
    <row r="213" spans="1:11" ht="18.75" customHeight="1" hidden="1">
      <c r="A213" s="378"/>
      <c r="B213" s="375"/>
      <c r="C213" s="148" t="s">
        <v>209</v>
      </c>
      <c r="D213" s="7" t="s">
        <v>3</v>
      </c>
      <c r="E213" s="7" t="s">
        <v>3</v>
      </c>
      <c r="F213" s="7" t="s">
        <v>3</v>
      </c>
      <c r="G213" s="7" t="s">
        <v>3</v>
      </c>
      <c r="H213" s="373"/>
      <c r="I213" s="7" t="s">
        <v>3</v>
      </c>
      <c r="J213" s="33" t="s">
        <v>3</v>
      </c>
      <c r="K213" s="62"/>
    </row>
    <row r="214" spans="1:11" ht="18.75" customHeight="1" hidden="1">
      <c r="A214" s="378" t="s">
        <v>270</v>
      </c>
      <c r="B214" s="375" t="s">
        <v>162</v>
      </c>
      <c r="C214" s="157"/>
      <c r="D214" s="6">
        <f>D212</f>
        <v>1201.1864406779662</v>
      </c>
      <c r="E214" s="6">
        <f>D214*1.18</f>
        <v>1417.4</v>
      </c>
      <c r="F214" s="6">
        <f>F212</f>
        <v>1338.1271186440679</v>
      </c>
      <c r="G214" s="6">
        <f>F214*1.18</f>
        <v>1578.99</v>
      </c>
      <c r="H214" s="270">
        <v>0.03671</v>
      </c>
      <c r="I214" s="6">
        <f>E214*H214</f>
        <v>52.032754000000004</v>
      </c>
      <c r="J214" s="30">
        <f>G214*H214</f>
        <v>57.9647229</v>
      </c>
      <c r="K214" s="63">
        <f>J214/I214</f>
        <v>1.114004515309722</v>
      </c>
    </row>
    <row r="215" spans="1:11" ht="37.5" customHeight="1" hidden="1">
      <c r="A215" s="378"/>
      <c r="B215" s="375"/>
      <c r="C215" s="158"/>
      <c r="D215" s="7" t="s">
        <v>3</v>
      </c>
      <c r="E215" s="7" t="s">
        <v>3</v>
      </c>
      <c r="F215" s="7" t="s">
        <v>3</v>
      </c>
      <c r="G215" s="7" t="s">
        <v>3</v>
      </c>
      <c r="H215" s="269" t="s">
        <v>6</v>
      </c>
      <c r="I215" s="7" t="s">
        <v>7</v>
      </c>
      <c r="J215" s="32" t="s">
        <v>7</v>
      </c>
      <c r="K215" s="62"/>
    </row>
    <row r="216" spans="1:11" ht="18.75" customHeight="1" hidden="1">
      <c r="A216" s="378" t="s">
        <v>271</v>
      </c>
      <c r="B216" s="375" t="s">
        <v>43</v>
      </c>
      <c r="C216" s="138"/>
      <c r="D216" s="5"/>
      <c r="E216" s="6"/>
      <c r="F216" s="5"/>
      <c r="G216" s="6"/>
      <c r="H216" s="373" t="s">
        <v>15</v>
      </c>
      <c r="I216" s="9">
        <f>I218+I220</f>
        <v>80.9678</v>
      </c>
      <c r="J216" s="75">
        <f>J218+J220</f>
        <v>90.14253</v>
      </c>
      <c r="K216" s="63">
        <f>J216/I216</f>
        <v>1.1133133171458283</v>
      </c>
    </row>
    <row r="217" spans="1:11" ht="18.75" customHeight="1" hidden="1">
      <c r="A217" s="378"/>
      <c r="B217" s="375"/>
      <c r="C217" s="138"/>
      <c r="D217" s="7"/>
      <c r="E217" s="7"/>
      <c r="F217" s="7"/>
      <c r="G217" s="7"/>
      <c r="H217" s="373"/>
      <c r="I217" s="8" t="s">
        <v>19</v>
      </c>
      <c r="J217" s="34" t="s">
        <v>19</v>
      </c>
      <c r="K217" s="62"/>
    </row>
    <row r="218" spans="1:11" ht="18.75" customHeight="1" hidden="1">
      <c r="A218" s="382"/>
      <c r="B218" s="371" t="s">
        <v>12</v>
      </c>
      <c r="C218" s="143" t="s">
        <v>210</v>
      </c>
      <c r="D218" s="6">
        <f>D212</f>
        <v>1201.1864406779662</v>
      </c>
      <c r="E218" s="6">
        <f>D218*1.18</f>
        <v>1417.4</v>
      </c>
      <c r="F218" s="6">
        <f>F212</f>
        <v>1338.1271186440679</v>
      </c>
      <c r="G218" s="6">
        <f>F218*1.18</f>
        <v>1578.99</v>
      </c>
      <c r="H218" s="270">
        <v>0.047</v>
      </c>
      <c r="I218" s="6">
        <f>E218*H218</f>
        <v>66.6178</v>
      </c>
      <c r="J218" s="30">
        <f>H218*G218</f>
        <v>74.21253</v>
      </c>
      <c r="K218" s="63">
        <f>J218/I218</f>
        <v>1.114004515309722</v>
      </c>
    </row>
    <row r="219" spans="1:11" ht="18.75" customHeight="1" hidden="1">
      <c r="A219" s="383"/>
      <c r="B219" s="377"/>
      <c r="C219" s="148" t="s">
        <v>209</v>
      </c>
      <c r="D219" s="7" t="s">
        <v>3</v>
      </c>
      <c r="E219" s="7" t="s">
        <v>3</v>
      </c>
      <c r="F219" s="7" t="s">
        <v>3</v>
      </c>
      <c r="G219" s="7" t="s">
        <v>3</v>
      </c>
      <c r="H219" s="269" t="s">
        <v>16</v>
      </c>
      <c r="I219" s="7" t="s">
        <v>18</v>
      </c>
      <c r="J219" s="33" t="s">
        <v>18</v>
      </c>
      <c r="K219" s="62"/>
    </row>
    <row r="220" spans="1:11" ht="18.75" customHeight="1" hidden="1">
      <c r="A220" s="382"/>
      <c r="B220" s="371" t="s">
        <v>13</v>
      </c>
      <c r="C220" s="143" t="s">
        <v>211</v>
      </c>
      <c r="D220" s="40">
        <f>E220/1.18</f>
        <v>12.161016949152543</v>
      </c>
      <c r="E220" s="6">
        <v>14.35</v>
      </c>
      <c r="F220" s="40">
        <f>G220/1.18</f>
        <v>13.5</v>
      </c>
      <c r="G220" s="6">
        <v>15.93</v>
      </c>
      <c r="H220" s="270">
        <v>1</v>
      </c>
      <c r="I220" s="6">
        <f>E220</f>
        <v>14.35</v>
      </c>
      <c r="J220" s="30">
        <f>H220*G220</f>
        <v>15.93</v>
      </c>
      <c r="K220" s="63">
        <f>J220/I220</f>
        <v>1.1101045296167247</v>
      </c>
    </row>
    <row r="221" spans="1:11" ht="18.75" customHeight="1" hidden="1">
      <c r="A221" s="383"/>
      <c r="B221" s="377"/>
      <c r="C221" s="152" t="s">
        <v>206</v>
      </c>
      <c r="D221" s="41" t="s">
        <v>18</v>
      </c>
      <c r="E221" s="7" t="s">
        <v>18</v>
      </c>
      <c r="F221" s="41" t="s">
        <v>18</v>
      </c>
      <c r="G221" s="7" t="s">
        <v>18</v>
      </c>
      <c r="H221" s="269" t="s">
        <v>17</v>
      </c>
      <c r="I221" s="7" t="s">
        <v>19</v>
      </c>
      <c r="J221" s="33" t="s">
        <v>19</v>
      </c>
      <c r="K221" s="62"/>
    </row>
    <row r="222" spans="1:11" ht="18.75" customHeight="1" hidden="1">
      <c r="A222" s="382" t="s">
        <v>272</v>
      </c>
      <c r="B222" s="390" t="s">
        <v>165</v>
      </c>
      <c r="C222" s="154"/>
      <c r="D222" s="5"/>
      <c r="E222" s="6"/>
      <c r="F222" s="5"/>
      <c r="G222" s="6"/>
      <c r="H222" s="270">
        <v>3.2</v>
      </c>
      <c r="I222" s="9">
        <f>I224+I226+0.01</f>
        <v>284.0532</v>
      </c>
      <c r="J222" s="75">
        <f>J224+J226</f>
        <v>316.24632</v>
      </c>
      <c r="K222" s="63">
        <f>J222/I222</f>
        <v>1.1133348260114655</v>
      </c>
    </row>
    <row r="223" spans="1:11" ht="18.75" customHeight="1" hidden="1">
      <c r="A223" s="383"/>
      <c r="B223" s="391"/>
      <c r="C223" s="159"/>
      <c r="D223" s="7"/>
      <c r="E223" s="7"/>
      <c r="F223" s="7"/>
      <c r="G223" s="7"/>
      <c r="H223" s="123" t="s">
        <v>20</v>
      </c>
      <c r="I223" s="8" t="s">
        <v>22</v>
      </c>
      <c r="J223" s="34" t="s">
        <v>22</v>
      </c>
      <c r="K223" s="62"/>
    </row>
    <row r="224" spans="1:11" ht="18.75" customHeight="1" hidden="1">
      <c r="A224" s="382"/>
      <c r="B224" s="371" t="s">
        <v>12</v>
      </c>
      <c r="C224" s="143" t="s">
        <v>210</v>
      </c>
      <c r="D224" s="6">
        <f>D212</f>
        <v>1201.1864406779662</v>
      </c>
      <c r="E224" s="6">
        <f>D224*1.18</f>
        <v>1417.4</v>
      </c>
      <c r="F224" s="6">
        <f>F212</f>
        <v>1338.1271186440679</v>
      </c>
      <c r="G224" s="6">
        <f>F224*1.18</f>
        <v>1578.99</v>
      </c>
      <c r="H224" s="270">
        <v>0.168</v>
      </c>
      <c r="I224" s="6">
        <f>E224*H224</f>
        <v>238.12320000000003</v>
      </c>
      <c r="J224" s="30">
        <f>G224*H224</f>
        <v>265.27032</v>
      </c>
      <c r="K224" s="63">
        <f>J224/I224</f>
        <v>1.114004515309722</v>
      </c>
    </row>
    <row r="225" spans="1:11" ht="37.5" customHeight="1" hidden="1">
      <c r="A225" s="383"/>
      <c r="B225" s="377"/>
      <c r="C225" s="148" t="s">
        <v>209</v>
      </c>
      <c r="D225" s="7" t="s">
        <v>3</v>
      </c>
      <c r="E225" s="7" t="s">
        <v>3</v>
      </c>
      <c r="F225" s="7" t="s">
        <v>3</v>
      </c>
      <c r="G225" s="7" t="s">
        <v>3</v>
      </c>
      <c r="H225" s="269" t="s">
        <v>160</v>
      </c>
      <c r="I225" s="7" t="s">
        <v>21</v>
      </c>
      <c r="J225" s="33" t="s">
        <v>21</v>
      </c>
      <c r="K225" s="62"/>
    </row>
    <row r="226" spans="1:11" ht="18.75" customHeight="1" hidden="1">
      <c r="A226" s="382"/>
      <c r="B226" s="371" t="s">
        <v>13</v>
      </c>
      <c r="C226" s="143" t="s">
        <v>211</v>
      </c>
      <c r="D226" s="40">
        <f>E226/1.18</f>
        <v>12.161016949152543</v>
      </c>
      <c r="E226" s="6">
        <f>E220</f>
        <v>14.35</v>
      </c>
      <c r="F226" s="40">
        <f>G226/1.18</f>
        <v>13.5</v>
      </c>
      <c r="G226" s="6">
        <f>G220</f>
        <v>15.93</v>
      </c>
      <c r="H226" s="270">
        <v>3.2</v>
      </c>
      <c r="I226" s="6">
        <f>E226*H226</f>
        <v>45.92</v>
      </c>
      <c r="J226" s="30">
        <f>H226*G226</f>
        <v>50.976</v>
      </c>
      <c r="K226" s="63">
        <f>J226/I226</f>
        <v>1.1101045296167247</v>
      </c>
    </row>
    <row r="227" spans="1:11" ht="18.75" customHeight="1" hidden="1">
      <c r="A227" s="383"/>
      <c r="B227" s="377"/>
      <c r="C227" s="152" t="s">
        <v>206</v>
      </c>
      <c r="D227" s="41" t="s">
        <v>18</v>
      </c>
      <c r="E227" s="7" t="s">
        <v>18</v>
      </c>
      <c r="F227" s="41" t="s">
        <v>18</v>
      </c>
      <c r="G227" s="7" t="s">
        <v>18</v>
      </c>
      <c r="H227" s="269" t="s">
        <v>20</v>
      </c>
      <c r="I227" s="7" t="s">
        <v>21</v>
      </c>
      <c r="J227" s="33" t="s">
        <v>21</v>
      </c>
      <c r="K227" s="62"/>
    </row>
    <row r="228" spans="1:15" s="250" customFormat="1" ht="30" customHeight="1">
      <c r="A228" s="98"/>
      <c r="B228" s="58"/>
      <c r="C228" s="249"/>
      <c r="D228" s="73"/>
      <c r="E228" s="73"/>
      <c r="F228" s="73"/>
      <c r="G228" s="73"/>
      <c r="H228" s="73"/>
      <c r="I228" s="73"/>
      <c r="J228" s="71"/>
      <c r="K228" s="202"/>
      <c r="O228" s="26"/>
    </row>
    <row r="229" spans="1:15" s="4" customFormat="1" ht="36" customHeight="1">
      <c r="A229" s="99"/>
      <c r="B229" s="503" t="s">
        <v>77</v>
      </c>
      <c r="C229" s="503"/>
      <c r="D229" s="503"/>
      <c r="E229" s="503"/>
      <c r="F229" s="503"/>
      <c r="G229" s="503"/>
      <c r="H229" s="503"/>
      <c r="I229" s="503"/>
      <c r="J229" s="504"/>
      <c r="K229" s="197"/>
      <c r="O229" s="184"/>
    </row>
    <row r="230" spans="1:11" ht="57" customHeight="1">
      <c r="A230" s="475" t="s">
        <v>0</v>
      </c>
      <c r="B230" s="477" t="s">
        <v>155</v>
      </c>
      <c r="C230" s="248" t="s">
        <v>154</v>
      </c>
      <c r="D230" s="435" t="s">
        <v>265</v>
      </c>
      <c r="E230" s="436"/>
      <c r="F230" s="436"/>
      <c r="G230" s="436"/>
      <c r="H230" s="471" t="s">
        <v>161</v>
      </c>
      <c r="I230" s="438" t="s">
        <v>205</v>
      </c>
      <c r="J230" s="432" t="s">
        <v>264</v>
      </c>
      <c r="K230" s="468" t="s">
        <v>207</v>
      </c>
    </row>
    <row r="231" spans="1:11" ht="49.5" customHeight="1">
      <c r="A231" s="476"/>
      <c r="B231" s="478"/>
      <c r="C231" s="183"/>
      <c r="D231" s="440" t="s">
        <v>355</v>
      </c>
      <c r="E231" s="441"/>
      <c r="F231" s="440" t="s">
        <v>356</v>
      </c>
      <c r="G231" s="441"/>
      <c r="H231" s="472"/>
      <c r="I231" s="439"/>
      <c r="J231" s="433"/>
      <c r="K231" s="469"/>
    </row>
    <row r="232" spans="1:15" s="2" customFormat="1" ht="27.75" customHeight="1">
      <c r="A232" s="476"/>
      <c r="B232" s="478"/>
      <c r="C232" s="183"/>
      <c r="D232" s="23" t="s">
        <v>1</v>
      </c>
      <c r="E232" s="23" t="s">
        <v>2</v>
      </c>
      <c r="F232" s="23" t="s">
        <v>1</v>
      </c>
      <c r="G232" s="23" t="s">
        <v>2</v>
      </c>
      <c r="H232" s="472"/>
      <c r="I232" s="439"/>
      <c r="J232" s="434"/>
      <c r="K232" s="470"/>
      <c r="O232" s="184"/>
    </row>
    <row r="233" spans="1:15" s="16" customFormat="1" ht="47.25" customHeight="1">
      <c r="A233" s="100" t="s">
        <v>4</v>
      </c>
      <c r="B233" s="379" t="s">
        <v>158</v>
      </c>
      <c r="C233" s="380"/>
      <c r="D233" s="380"/>
      <c r="E233" s="380"/>
      <c r="F233" s="380"/>
      <c r="G233" s="380"/>
      <c r="H233" s="380"/>
      <c r="I233" s="380"/>
      <c r="J233" s="479"/>
      <c r="K233" s="199"/>
      <c r="O233" s="187"/>
    </row>
    <row r="234" spans="1:11" ht="25.5" customHeight="1">
      <c r="A234" s="378" t="s">
        <v>5</v>
      </c>
      <c r="B234" s="375" t="s">
        <v>75</v>
      </c>
      <c r="C234" s="270" t="s">
        <v>302</v>
      </c>
      <c r="D234" s="6"/>
      <c r="E234" s="6">
        <v>15.93</v>
      </c>
      <c r="F234" s="6"/>
      <c r="G234" s="6">
        <v>16.57</v>
      </c>
      <c r="H234" s="373" t="s">
        <v>10</v>
      </c>
      <c r="I234" s="6">
        <f>E234</f>
        <v>15.93</v>
      </c>
      <c r="J234" s="30">
        <f>G234</f>
        <v>16.57</v>
      </c>
      <c r="K234" s="63">
        <f>J234/I234</f>
        <v>1.0401757689893283</v>
      </c>
    </row>
    <row r="235" spans="1:11" ht="29.25" customHeight="1">
      <c r="A235" s="378"/>
      <c r="B235" s="375"/>
      <c r="C235" s="134" t="s">
        <v>304</v>
      </c>
      <c r="D235" s="7"/>
      <c r="E235" s="7" t="s">
        <v>18</v>
      </c>
      <c r="F235" s="7"/>
      <c r="G235" s="7" t="s">
        <v>18</v>
      </c>
      <c r="H235" s="373"/>
      <c r="I235" s="7" t="s">
        <v>18</v>
      </c>
      <c r="J235" s="33" t="s">
        <v>18</v>
      </c>
      <c r="K235" s="62"/>
    </row>
    <row r="236" spans="1:11" ht="33.75" customHeight="1">
      <c r="A236" s="378" t="s">
        <v>8</v>
      </c>
      <c r="B236" s="375" t="s">
        <v>84</v>
      </c>
      <c r="C236" s="138"/>
      <c r="D236" s="6"/>
      <c r="E236" s="6">
        <f>E234</f>
        <v>15.93</v>
      </c>
      <c r="F236" s="6"/>
      <c r="G236" s="6">
        <f>G234</f>
        <v>16.57</v>
      </c>
      <c r="H236" s="270">
        <v>7.6</v>
      </c>
      <c r="I236" s="6">
        <f>E236*H236</f>
        <v>121.068</v>
      </c>
      <c r="J236" s="30">
        <f>H236*G236</f>
        <v>125.932</v>
      </c>
      <c r="K236" s="63">
        <f>J236/I236</f>
        <v>1.0401757689893283</v>
      </c>
    </row>
    <row r="237" spans="1:11" ht="67.5" customHeight="1">
      <c r="A237" s="378"/>
      <c r="B237" s="375"/>
      <c r="C237" s="138"/>
      <c r="D237" s="8"/>
      <c r="E237" s="8" t="s">
        <v>18</v>
      </c>
      <c r="F237" s="8"/>
      <c r="G237" s="8" t="s">
        <v>18</v>
      </c>
      <c r="H237" s="123" t="s">
        <v>20</v>
      </c>
      <c r="I237" s="8" t="s">
        <v>21</v>
      </c>
      <c r="J237" s="34" t="s">
        <v>21</v>
      </c>
      <c r="K237" s="62"/>
    </row>
    <row r="238" spans="1:11" ht="24" customHeight="1">
      <c r="A238" s="378"/>
      <c r="B238" s="371" t="s">
        <v>13</v>
      </c>
      <c r="C238" s="138"/>
      <c r="D238" s="6"/>
      <c r="E238" s="6">
        <f>E234</f>
        <v>15.93</v>
      </c>
      <c r="F238" s="6"/>
      <c r="G238" s="6">
        <f>G234</f>
        <v>16.57</v>
      </c>
      <c r="H238" s="270">
        <v>3.19</v>
      </c>
      <c r="I238" s="6">
        <f>E238*H238</f>
        <v>50.8167</v>
      </c>
      <c r="J238" s="30">
        <f>H238*G238</f>
        <v>52.8583</v>
      </c>
      <c r="K238" s="63">
        <f>J238/I238</f>
        <v>1.0401757689893283</v>
      </c>
    </row>
    <row r="239" spans="1:11" ht="21.75" customHeight="1">
      <c r="A239" s="378"/>
      <c r="B239" s="377"/>
      <c r="C239" s="138"/>
      <c r="D239" s="7"/>
      <c r="E239" s="7" t="s">
        <v>18</v>
      </c>
      <c r="F239" s="7"/>
      <c r="G239" s="7" t="s">
        <v>18</v>
      </c>
      <c r="H239" s="123" t="s">
        <v>20</v>
      </c>
      <c r="I239" s="8" t="s">
        <v>21</v>
      </c>
      <c r="J239" s="34" t="s">
        <v>21</v>
      </c>
      <c r="K239" s="62"/>
    </row>
    <row r="240" spans="1:11" ht="21" customHeight="1">
      <c r="A240" s="382"/>
      <c r="B240" s="371" t="s">
        <v>74</v>
      </c>
      <c r="C240" s="138"/>
      <c r="D240" s="6"/>
      <c r="E240" s="6">
        <f>E234</f>
        <v>15.93</v>
      </c>
      <c r="F240" s="6"/>
      <c r="G240" s="6">
        <f>G234</f>
        <v>16.57</v>
      </c>
      <c r="H240" s="270">
        <v>4.41</v>
      </c>
      <c r="I240" s="6">
        <f>E240*H240</f>
        <v>70.2513</v>
      </c>
      <c r="J240" s="30">
        <f>H240*G240</f>
        <v>73.0737</v>
      </c>
      <c r="K240" s="63">
        <f>J240/I240</f>
        <v>1.0401757689893283</v>
      </c>
    </row>
    <row r="241" spans="1:11" ht="23.25" customHeight="1">
      <c r="A241" s="383"/>
      <c r="B241" s="377"/>
      <c r="C241" s="138"/>
      <c r="D241" s="7"/>
      <c r="E241" s="7" t="s">
        <v>18</v>
      </c>
      <c r="F241" s="7"/>
      <c r="G241" s="7" t="s">
        <v>18</v>
      </c>
      <c r="H241" s="123" t="s">
        <v>20</v>
      </c>
      <c r="I241" s="8" t="s">
        <v>21</v>
      </c>
      <c r="J241" s="34" t="s">
        <v>21</v>
      </c>
      <c r="K241" s="62"/>
    </row>
    <row r="242" spans="1:11" ht="35.25" customHeight="1">
      <c r="A242" s="378" t="s">
        <v>11</v>
      </c>
      <c r="B242" s="390" t="s">
        <v>96</v>
      </c>
      <c r="C242" s="138"/>
      <c r="D242" s="9"/>
      <c r="E242" s="9">
        <f>E234</f>
        <v>15.93</v>
      </c>
      <c r="F242" s="9"/>
      <c r="G242" s="9">
        <f>G234</f>
        <v>16.57</v>
      </c>
      <c r="H242" s="270">
        <v>7.6</v>
      </c>
      <c r="I242" s="6">
        <f>E242*H242</f>
        <v>121.068</v>
      </c>
      <c r="J242" s="30">
        <f>H242*G242</f>
        <v>125.932</v>
      </c>
      <c r="K242" s="63">
        <f>J242/I242</f>
        <v>1.0401757689893283</v>
      </c>
    </row>
    <row r="243" spans="1:11" ht="19.5" customHeight="1">
      <c r="A243" s="378"/>
      <c r="B243" s="391"/>
      <c r="C243" s="138"/>
      <c r="D243" s="8"/>
      <c r="E243" s="8" t="s">
        <v>18</v>
      </c>
      <c r="F243" s="8"/>
      <c r="G243" s="8" t="s">
        <v>18</v>
      </c>
      <c r="H243" s="123" t="s">
        <v>20</v>
      </c>
      <c r="I243" s="8" t="s">
        <v>21</v>
      </c>
      <c r="J243" s="34" t="s">
        <v>21</v>
      </c>
      <c r="K243" s="62"/>
    </row>
    <row r="244" spans="1:11" ht="32.25" customHeight="1">
      <c r="A244" s="378" t="s">
        <v>14</v>
      </c>
      <c r="B244" s="390" t="s">
        <v>85</v>
      </c>
      <c r="C244" s="138"/>
      <c r="D244" s="6"/>
      <c r="E244" s="6">
        <f>E234</f>
        <v>15.93</v>
      </c>
      <c r="F244" s="6"/>
      <c r="G244" s="6">
        <f>G234</f>
        <v>16.57</v>
      </c>
      <c r="H244" s="270">
        <v>6.78</v>
      </c>
      <c r="I244" s="6">
        <f>E244*H244</f>
        <v>108.00540000000001</v>
      </c>
      <c r="J244" s="30">
        <f>H244*G244</f>
        <v>112.3446</v>
      </c>
      <c r="K244" s="63">
        <f>J244/I244</f>
        <v>1.0401757689893283</v>
      </c>
    </row>
    <row r="245" spans="1:11" ht="139.5" customHeight="1">
      <c r="A245" s="378"/>
      <c r="B245" s="391"/>
      <c r="C245" s="138"/>
      <c r="D245" s="8"/>
      <c r="E245" s="8" t="s">
        <v>18</v>
      </c>
      <c r="F245" s="8"/>
      <c r="G245" s="8" t="s">
        <v>18</v>
      </c>
      <c r="H245" s="123" t="s">
        <v>20</v>
      </c>
      <c r="I245" s="8" t="s">
        <v>21</v>
      </c>
      <c r="J245" s="34" t="s">
        <v>21</v>
      </c>
      <c r="K245" s="62"/>
    </row>
    <row r="246" spans="1:11" ht="27" customHeight="1">
      <c r="A246" s="378" t="s">
        <v>70</v>
      </c>
      <c r="B246" s="417" t="s">
        <v>89</v>
      </c>
      <c r="C246" s="138"/>
      <c r="D246" s="6"/>
      <c r="E246" s="6">
        <f>E234</f>
        <v>15.93</v>
      </c>
      <c r="F246" s="6"/>
      <c r="G246" s="6">
        <f>G234</f>
        <v>16.57</v>
      </c>
      <c r="H246" s="270">
        <v>3.96</v>
      </c>
      <c r="I246" s="6">
        <f>E246*H246</f>
        <v>63.0828</v>
      </c>
      <c r="J246" s="30">
        <f>H246*G246</f>
        <v>65.6172</v>
      </c>
      <c r="K246" s="63">
        <f>J246/I246</f>
        <v>1.0401757689893283</v>
      </c>
    </row>
    <row r="247" spans="1:11" ht="28.5" customHeight="1">
      <c r="A247" s="378"/>
      <c r="B247" s="422"/>
      <c r="C247" s="164"/>
      <c r="D247" s="8"/>
      <c r="E247" s="8" t="s">
        <v>18</v>
      </c>
      <c r="F247" s="8"/>
      <c r="G247" s="8" t="s">
        <v>18</v>
      </c>
      <c r="H247" s="123" t="s">
        <v>20</v>
      </c>
      <c r="I247" s="8" t="s">
        <v>21</v>
      </c>
      <c r="J247" s="34" t="s">
        <v>21</v>
      </c>
      <c r="K247" s="62"/>
    </row>
    <row r="248" spans="1:11" ht="27" customHeight="1">
      <c r="A248" s="382" t="s">
        <v>71</v>
      </c>
      <c r="B248" s="417" t="s">
        <v>90</v>
      </c>
      <c r="C248" s="164"/>
      <c r="D248" s="9"/>
      <c r="E248" s="9">
        <f>E234</f>
        <v>15.93</v>
      </c>
      <c r="F248" s="9"/>
      <c r="G248" s="9">
        <f>G234</f>
        <v>16.57</v>
      </c>
      <c r="H248" s="135">
        <v>3.19</v>
      </c>
      <c r="I248" s="6">
        <f>E248*H248</f>
        <v>50.8167</v>
      </c>
      <c r="J248" s="30">
        <f>H248*G248</f>
        <v>52.8583</v>
      </c>
      <c r="K248" s="63">
        <f>J248/I248</f>
        <v>1.0401757689893283</v>
      </c>
    </row>
    <row r="249" spans="1:11" ht="50.25" customHeight="1">
      <c r="A249" s="383"/>
      <c r="B249" s="422"/>
      <c r="C249" s="164"/>
      <c r="D249" s="8"/>
      <c r="E249" s="8" t="s">
        <v>18</v>
      </c>
      <c r="F249" s="8"/>
      <c r="G249" s="8" t="s">
        <v>18</v>
      </c>
      <c r="H249" s="123" t="s">
        <v>20</v>
      </c>
      <c r="I249" s="8" t="s">
        <v>21</v>
      </c>
      <c r="J249" s="34" t="s">
        <v>21</v>
      </c>
      <c r="K249" s="62"/>
    </row>
    <row r="250" spans="1:11" ht="27" customHeight="1">
      <c r="A250" s="382" t="s">
        <v>72</v>
      </c>
      <c r="B250" s="417" t="s">
        <v>91</v>
      </c>
      <c r="C250" s="164"/>
      <c r="D250" s="9"/>
      <c r="E250" s="9">
        <f>E234</f>
        <v>15.93</v>
      </c>
      <c r="F250" s="9"/>
      <c r="G250" s="9">
        <f>G234</f>
        <v>16.57</v>
      </c>
      <c r="H250" s="135">
        <v>1.5</v>
      </c>
      <c r="I250" s="6">
        <f>E250*H250</f>
        <v>23.895</v>
      </c>
      <c r="J250" s="30">
        <f>H250*G250</f>
        <v>24.855</v>
      </c>
      <c r="K250" s="63">
        <f>J250/I250</f>
        <v>1.0401757689893283</v>
      </c>
    </row>
    <row r="251" spans="1:11" ht="48.75" customHeight="1">
      <c r="A251" s="383"/>
      <c r="B251" s="422"/>
      <c r="C251" s="165"/>
      <c r="D251" s="8"/>
      <c r="E251" s="8" t="s">
        <v>18</v>
      </c>
      <c r="F251" s="8"/>
      <c r="G251" s="8" t="s">
        <v>18</v>
      </c>
      <c r="H251" s="123" t="s">
        <v>20</v>
      </c>
      <c r="I251" s="8" t="s">
        <v>21</v>
      </c>
      <c r="J251" s="34" t="s">
        <v>21</v>
      </c>
      <c r="K251" s="62"/>
    </row>
    <row r="252" spans="1:15" s="16" customFormat="1" ht="51" customHeight="1">
      <c r="A252" s="94" t="s">
        <v>23</v>
      </c>
      <c r="B252" s="379" t="s">
        <v>216</v>
      </c>
      <c r="C252" s="380"/>
      <c r="D252" s="380"/>
      <c r="E252" s="380"/>
      <c r="F252" s="380"/>
      <c r="G252" s="380"/>
      <c r="H252" s="380"/>
      <c r="I252" s="380"/>
      <c r="J252" s="381"/>
      <c r="K252" s="199"/>
      <c r="O252" s="187"/>
    </row>
    <row r="253" spans="1:11" ht="25.5" customHeight="1">
      <c r="A253" s="378" t="s">
        <v>144</v>
      </c>
      <c r="B253" s="412" t="s">
        <v>225</v>
      </c>
      <c r="C253" s="270" t="s">
        <v>338</v>
      </c>
      <c r="D253" s="6"/>
      <c r="E253" s="6">
        <v>9.05</v>
      </c>
      <c r="F253" s="6"/>
      <c r="G253" s="6">
        <v>9.41</v>
      </c>
      <c r="H253" s="373" t="s">
        <v>10</v>
      </c>
      <c r="I253" s="6">
        <f>E253</f>
        <v>9.05</v>
      </c>
      <c r="J253" s="30">
        <f>G253</f>
        <v>9.41</v>
      </c>
      <c r="K253" s="63">
        <f>J253/I253</f>
        <v>1.039779005524862</v>
      </c>
    </row>
    <row r="254" spans="1:11" ht="34.5" customHeight="1">
      <c r="A254" s="378"/>
      <c r="B254" s="413"/>
      <c r="C254" s="134" t="s">
        <v>304</v>
      </c>
      <c r="D254" s="7"/>
      <c r="E254" s="7" t="s">
        <v>18</v>
      </c>
      <c r="F254" s="7"/>
      <c r="G254" s="7" t="s">
        <v>18</v>
      </c>
      <c r="H254" s="373"/>
      <c r="I254" s="7" t="s">
        <v>18</v>
      </c>
      <c r="J254" s="33" t="s">
        <v>18</v>
      </c>
      <c r="K254" s="62"/>
    </row>
    <row r="255" spans="1:11" ht="26.25" customHeight="1">
      <c r="A255" s="378" t="s">
        <v>79</v>
      </c>
      <c r="B255" s="423" t="s">
        <v>226</v>
      </c>
      <c r="C255" s="270" t="s">
        <v>339</v>
      </c>
      <c r="D255" s="6"/>
      <c r="E255" s="6">
        <v>11.34</v>
      </c>
      <c r="F255" s="6"/>
      <c r="G255" s="6">
        <v>11.8</v>
      </c>
      <c r="H255" s="373" t="s">
        <v>10</v>
      </c>
      <c r="I255" s="6">
        <f>E255</f>
        <v>11.34</v>
      </c>
      <c r="J255" s="30">
        <f>G255</f>
        <v>11.8</v>
      </c>
      <c r="K255" s="63">
        <f>J255/I255</f>
        <v>1.0405643738977073</v>
      </c>
    </row>
    <row r="256" spans="1:11" ht="26.25" customHeight="1">
      <c r="A256" s="378"/>
      <c r="B256" s="424"/>
      <c r="C256" s="134" t="s">
        <v>304</v>
      </c>
      <c r="D256" s="7"/>
      <c r="E256" s="7" t="s">
        <v>18</v>
      </c>
      <c r="F256" s="7"/>
      <c r="G256" s="7" t="s">
        <v>18</v>
      </c>
      <c r="H256" s="373"/>
      <c r="I256" s="7" t="s">
        <v>18</v>
      </c>
      <c r="J256" s="33" t="s">
        <v>18</v>
      </c>
      <c r="K256" s="62"/>
    </row>
    <row r="257" spans="1:11" ht="28.5" customHeight="1">
      <c r="A257" s="378" t="s">
        <v>24</v>
      </c>
      <c r="B257" s="473" t="s">
        <v>80</v>
      </c>
      <c r="C257" s="166"/>
      <c r="D257" s="17"/>
      <c r="E257" s="17">
        <f>E253+E255</f>
        <v>20.39</v>
      </c>
      <c r="F257" s="17"/>
      <c r="G257" s="17">
        <f>G253+G255</f>
        <v>21.21</v>
      </c>
      <c r="H257" s="374" t="s">
        <v>10</v>
      </c>
      <c r="I257" s="15">
        <f>E257</f>
        <v>20.39</v>
      </c>
      <c r="J257" s="30">
        <f>G257</f>
        <v>21.21</v>
      </c>
      <c r="K257" s="63">
        <f>J257/I257</f>
        <v>1.0402157920549289</v>
      </c>
    </row>
    <row r="258" spans="1:11" ht="32.25" customHeight="1">
      <c r="A258" s="378"/>
      <c r="B258" s="474"/>
      <c r="C258" s="167"/>
      <c r="D258" s="13"/>
      <c r="E258" s="13" t="s">
        <v>18</v>
      </c>
      <c r="F258" s="13"/>
      <c r="G258" s="13" t="s">
        <v>18</v>
      </c>
      <c r="H258" s="374"/>
      <c r="I258" s="191" t="s">
        <v>18</v>
      </c>
      <c r="J258" s="33" t="s">
        <v>18</v>
      </c>
      <c r="K258" s="62"/>
    </row>
    <row r="259" spans="1:11" ht="27.75" customHeight="1">
      <c r="A259" s="378" t="s">
        <v>25</v>
      </c>
      <c r="B259" s="390" t="s">
        <v>179</v>
      </c>
      <c r="C259" s="138"/>
      <c r="D259" s="6"/>
      <c r="E259" s="6">
        <f>E257</f>
        <v>20.39</v>
      </c>
      <c r="F259" s="6"/>
      <c r="G259" s="6">
        <f>G257</f>
        <v>21.21</v>
      </c>
      <c r="H259" s="270">
        <v>7.6</v>
      </c>
      <c r="I259" s="6">
        <f>E259*H259</f>
        <v>154.964</v>
      </c>
      <c r="J259" s="30">
        <f>G259*H259</f>
        <v>161.196</v>
      </c>
      <c r="K259" s="63">
        <f>J259/I259</f>
        <v>1.0402157920549289</v>
      </c>
    </row>
    <row r="260" spans="1:11" ht="30.75" customHeight="1">
      <c r="A260" s="378"/>
      <c r="B260" s="391"/>
      <c r="C260" s="138"/>
      <c r="D260" s="8"/>
      <c r="E260" s="8" t="s">
        <v>18</v>
      </c>
      <c r="F260" s="8"/>
      <c r="G260" s="8" t="s">
        <v>18</v>
      </c>
      <c r="H260" s="123" t="s">
        <v>20</v>
      </c>
      <c r="I260" s="8" t="s">
        <v>21</v>
      </c>
      <c r="J260" s="34" t="s">
        <v>21</v>
      </c>
      <c r="K260" s="62"/>
    </row>
    <row r="261" spans="1:11" ht="30.75" customHeight="1">
      <c r="A261" s="95" t="s">
        <v>26</v>
      </c>
      <c r="B261" s="442" t="s">
        <v>178</v>
      </c>
      <c r="C261" s="143"/>
      <c r="D261" s="6"/>
      <c r="E261" s="6">
        <f>E257</f>
        <v>20.39</v>
      </c>
      <c r="F261" s="6"/>
      <c r="G261" s="6">
        <f>G257</f>
        <v>21.21</v>
      </c>
      <c r="H261" s="270">
        <v>4.41</v>
      </c>
      <c r="I261" s="6">
        <f>I257*H261</f>
        <v>89.9199</v>
      </c>
      <c r="J261" s="30">
        <f>J257*H261</f>
        <v>93.5361</v>
      </c>
      <c r="K261" s="63">
        <f>J261/I261</f>
        <v>1.0402157920549289</v>
      </c>
    </row>
    <row r="262" spans="1:11" ht="50.25" customHeight="1">
      <c r="A262" s="96"/>
      <c r="B262" s="443"/>
      <c r="C262" s="156"/>
      <c r="D262" s="8"/>
      <c r="E262" s="8" t="s">
        <v>18</v>
      </c>
      <c r="F262" s="8"/>
      <c r="G262" s="8" t="s">
        <v>18</v>
      </c>
      <c r="H262" s="123" t="s">
        <v>20</v>
      </c>
      <c r="I262" s="8" t="s">
        <v>21</v>
      </c>
      <c r="J262" s="34" t="s">
        <v>21</v>
      </c>
      <c r="K262" s="62"/>
    </row>
    <row r="263" spans="1:11" ht="39.75" customHeight="1">
      <c r="A263" s="378" t="s">
        <v>27</v>
      </c>
      <c r="B263" s="375" t="s">
        <v>87</v>
      </c>
      <c r="C263" s="138"/>
      <c r="D263" s="9"/>
      <c r="E263" s="9">
        <f>E257</f>
        <v>20.39</v>
      </c>
      <c r="F263" s="9"/>
      <c r="G263" s="9">
        <f>G257</f>
        <v>21.21</v>
      </c>
      <c r="H263" s="135">
        <v>6.78</v>
      </c>
      <c r="I263" s="6">
        <f>E263*H263</f>
        <v>138.2442</v>
      </c>
      <c r="J263" s="30">
        <f>G263*H263</f>
        <v>143.80380000000002</v>
      </c>
      <c r="K263" s="63">
        <f>J263/I263</f>
        <v>1.040215792054929</v>
      </c>
    </row>
    <row r="264" spans="1:11" ht="131.25" customHeight="1">
      <c r="A264" s="378"/>
      <c r="B264" s="375"/>
      <c r="C264" s="138"/>
      <c r="D264" s="8"/>
      <c r="E264" s="8" t="s">
        <v>18</v>
      </c>
      <c r="F264" s="8"/>
      <c r="G264" s="8" t="s">
        <v>18</v>
      </c>
      <c r="H264" s="123" t="s">
        <v>20</v>
      </c>
      <c r="I264" s="8" t="s">
        <v>21</v>
      </c>
      <c r="J264" s="34" t="s">
        <v>21</v>
      </c>
      <c r="K264" s="62"/>
    </row>
    <row r="265" spans="1:11" ht="22.5" customHeight="1">
      <c r="A265" s="378" t="s">
        <v>73</v>
      </c>
      <c r="B265" s="417" t="s">
        <v>88</v>
      </c>
      <c r="C265" s="168"/>
      <c r="D265" s="6"/>
      <c r="E265" s="6">
        <f>E257</f>
        <v>20.39</v>
      </c>
      <c r="F265" s="6"/>
      <c r="G265" s="6">
        <f>G257</f>
        <v>21.21</v>
      </c>
      <c r="H265" s="270">
        <v>3.96</v>
      </c>
      <c r="I265" s="6">
        <f>E265*H265</f>
        <v>80.7444</v>
      </c>
      <c r="J265" s="30">
        <f>G265*H265</f>
        <v>83.9916</v>
      </c>
      <c r="K265" s="63">
        <f>J265/I265</f>
        <v>1.0402157920549289</v>
      </c>
    </row>
    <row r="266" spans="1:11" ht="21" customHeight="1">
      <c r="A266" s="378"/>
      <c r="B266" s="422"/>
      <c r="C266" s="165"/>
      <c r="D266" s="7"/>
      <c r="E266" s="7" t="s">
        <v>18</v>
      </c>
      <c r="F266" s="7"/>
      <c r="G266" s="7" t="s">
        <v>18</v>
      </c>
      <c r="H266" s="123" t="s">
        <v>20</v>
      </c>
      <c r="I266" s="8" t="s">
        <v>21</v>
      </c>
      <c r="J266" s="34" t="s">
        <v>21</v>
      </c>
      <c r="K266" s="62"/>
    </row>
    <row r="267" spans="1:11" ht="32.25" customHeight="1">
      <c r="A267" s="382" t="s">
        <v>81</v>
      </c>
      <c r="B267" s="417" t="s">
        <v>92</v>
      </c>
      <c r="C267" s="164"/>
      <c r="D267" s="6"/>
      <c r="E267" s="6">
        <f>E257</f>
        <v>20.39</v>
      </c>
      <c r="F267" s="6"/>
      <c r="G267" s="6">
        <f>G257</f>
        <v>21.21</v>
      </c>
      <c r="H267" s="270">
        <v>3.19</v>
      </c>
      <c r="I267" s="6">
        <f>E267*H267-0.01</f>
        <v>65.0341</v>
      </c>
      <c r="J267" s="30">
        <f>G267*H267</f>
        <v>67.65990000000001</v>
      </c>
      <c r="K267" s="63">
        <f>J267/I267</f>
        <v>1.0403757413418502</v>
      </c>
    </row>
    <row r="268" spans="1:11" ht="27" customHeight="1">
      <c r="A268" s="383"/>
      <c r="B268" s="422"/>
      <c r="C268" s="165"/>
      <c r="D268" s="8"/>
      <c r="E268" s="8" t="s">
        <v>18</v>
      </c>
      <c r="F268" s="8"/>
      <c r="G268" s="8" t="s">
        <v>18</v>
      </c>
      <c r="H268" s="123" t="s">
        <v>20</v>
      </c>
      <c r="I268" s="8" t="s">
        <v>21</v>
      </c>
      <c r="J268" s="34" t="s">
        <v>21</v>
      </c>
      <c r="K268" s="62"/>
    </row>
    <row r="269" spans="1:11" ht="49.5" customHeight="1">
      <c r="A269" s="96" t="s">
        <v>28</v>
      </c>
      <c r="B269" s="379" t="s">
        <v>218</v>
      </c>
      <c r="C269" s="380"/>
      <c r="D269" s="380"/>
      <c r="E269" s="380"/>
      <c r="F269" s="380"/>
      <c r="G269" s="380"/>
      <c r="H269" s="380"/>
      <c r="I269" s="380"/>
      <c r="J269" s="381"/>
      <c r="K269" s="199"/>
    </row>
    <row r="270" spans="1:11" ht="28.5" customHeight="1">
      <c r="A270" s="96" t="s">
        <v>29</v>
      </c>
      <c r="B270" s="258"/>
      <c r="C270" s="259"/>
      <c r="D270" s="260"/>
      <c r="E270" s="254" t="s">
        <v>221</v>
      </c>
      <c r="F270" s="260"/>
      <c r="G270" s="260"/>
      <c r="H270" s="261"/>
      <c r="I270" s="260"/>
      <c r="J270" s="262"/>
      <c r="K270" s="60"/>
    </row>
    <row r="271" spans="1:11" ht="41.25" customHeight="1">
      <c r="A271" s="378"/>
      <c r="B271" s="423" t="s">
        <v>227</v>
      </c>
      <c r="C271" s="143" t="s">
        <v>340</v>
      </c>
      <c r="D271" s="6"/>
      <c r="E271" s="6">
        <v>20.68</v>
      </c>
      <c r="F271" s="6"/>
      <c r="G271" s="6">
        <v>20.68</v>
      </c>
      <c r="H271" s="373" t="s">
        <v>10</v>
      </c>
      <c r="I271" s="6">
        <f>E271</f>
        <v>20.68</v>
      </c>
      <c r="J271" s="30">
        <f>G271</f>
        <v>20.68</v>
      </c>
      <c r="K271" s="63">
        <f>J271/I271</f>
        <v>1</v>
      </c>
    </row>
    <row r="272" spans="1:11" ht="36" customHeight="1">
      <c r="A272" s="378"/>
      <c r="B272" s="424"/>
      <c r="C272" s="134" t="s">
        <v>341</v>
      </c>
      <c r="D272" s="7"/>
      <c r="E272" s="7" t="s">
        <v>18</v>
      </c>
      <c r="F272" s="7"/>
      <c r="G272" s="7" t="s">
        <v>18</v>
      </c>
      <c r="H272" s="373"/>
      <c r="I272" s="7" t="s">
        <v>18</v>
      </c>
      <c r="J272" s="33" t="s">
        <v>18</v>
      </c>
      <c r="K272" s="62"/>
    </row>
    <row r="273" spans="1:11" ht="19.5" customHeight="1">
      <c r="A273" s="378"/>
      <c r="B273" s="371" t="s">
        <v>226</v>
      </c>
      <c r="C273" s="128" t="str">
        <f>C255</f>
        <v>№ 59/192</v>
      </c>
      <c r="D273" s="6"/>
      <c r="E273" s="6">
        <f>E255</f>
        <v>11.34</v>
      </c>
      <c r="F273" s="6"/>
      <c r="G273" s="6">
        <f>G255</f>
        <v>11.8</v>
      </c>
      <c r="H273" s="373" t="s">
        <v>10</v>
      </c>
      <c r="I273" s="6">
        <f>E273</f>
        <v>11.34</v>
      </c>
      <c r="J273" s="30">
        <f>G273</f>
        <v>11.8</v>
      </c>
      <c r="K273" s="63">
        <f>J273/I273</f>
        <v>1.0405643738977073</v>
      </c>
    </row>
    <row r="274" spans="1:11" ht="26.25" customHeight="1">
      <c r="A274" s="378"/>
      <c r="B274" s="377"/>
      <c r="C274" s="134" t="str">
        <f>C256</f>
        <v>от 20.12.2013г.</v>
      </c>
      <c r="D274" s="7"/>
      <c r="E274" s="7" t="s">
        <v>18</v>
      </c>
      <c r="F274" s="7"/>
      <c r="G274" s="7" t="s">
        <v>18</v>
      </c>
      <c r="H274" s="373"/>
      <c r="I274" s="7" t="s">
        <v>18</v>
      </c>
      <c r="J274" s="33" t="s">
        <v>18</v>
      </c>
      <c r="K274" s="62"/>
    </row>
    <row r="275" spans="1:15" s="18" customFormat="1" ht="24.75" customHeight="1">
      <c r="A275" s="378"/>
      <c r="B275" s="426" t="s">
        <v>222</v>
      </c>
      <c r="C275" s="273"/>
      <c r="D275" s="17"/>
      <c r="E275" s="17">
        <f>E271+E273</f>
        <v>32.019999999999996</v>
      </c>
      <c r="F275" s="17"/>
      <c r="G275" s="17">
        <f>G271+G273</f>
        <v>32.480000000000004</v>
      </c>
      <c r="H275" s="374" t="s">
        <v>10</v>
      </c>
      <c r="I275" s="15">
        <f>E275</f>
        <v>32.019999999999996</v>
      </c>
      <c r="J275" s="30">
        <f>G275</f>
        <v>32.480000000000004</v>
      </c>
      <c r="K275" s="63">
        <f>J275/I275</f>
        <v>1.0143660212367274</v>
      </c>
      <c r="O275" s="188"/>
    </row>
    <row r="276" spans="1:15" s="18" customFormat="1" ht="58.5" customHeight="1">
      <c r="A276" s="378"/>
      <c r="B276" s="427"/>
      <c r="C276" s="273"/>
      <c r="D276" s="13"/>
      <c r="E276" s="13" t="s">
        <v>18</v>
      </c>
      <c r="F276" s="13"/>
      <c r="G276" s="13" t="s">
        <v>18</v>
      </c>
      <c r="H276" s="374"/>
      <c r="I276" s="13" t="s">
        <v>18</v>
      </c>
      <c r="J276" s="34" t="s">
        <v>18</v>
      </c>
      <c r="K276" s="62"/>
      <c r="O276" s="188"/>
    </row>
    <row r="277" spans="1:11" ht="27.75" customHeight="1">
      <c r="A277" s="378"/>
      <c r="B277" s="423" t="s">
        <v>195</v>
      </c>
      <c r="C277" s="138"/>
      <c r="D277" s="6"/>
      <c r="E277" s="6">
        <f>E275</f>
        <v>32.019999999999996</v>
      </c>
      <c r="F277" s="6"/>
      <c r="G277" s="6">
        <f>G275</f>
        <v>32.480000000000004</v>
      </c>
      <c r="H277" s="270">
        <v>7.6</v>
      </c>
      <c r="I277" s="6">
        <f>I275*H277</f>
        <v>243.35199999999995</v>
      </c>
      <c r="J277" s="30">
        <f>J275*H277</f>
        <v>246.848</v>
      </c>
      <c r="K277" s="63">
        <f>J277/I277</f>
        <v>1.0143660212367274</v>
      </c>
    </row>
    <row r="278" spans="1:11" ht="70.5" customHeight="1">
      <c r="A278" s="378"/>
      <c r="B278" s="424"/>
      <c r="C278" s="164"/>
      <c r="D278" s="8"/>
      <c r="E278" s="8" t="s">
        <v>18</v>
      </c>
      <c r="F278" s="8"/>
      <c r="G278" s="8" t="s">
        <v>18</v>
      </c>
      <c r="H278" s="123" t="s">
        <v>20</v>
      </c>
      <c r="I278" s="8" t="s">
        <v>18</v>
      </c>
      <c r="J278" s="34" t="s">
        <v>18</v>
      </c>
      <c r="K278" s="62"/>
    </row>
    <row r="279" spans="1:11" ht="27" customHeight="1">
      <c r="A279" s="378"/>
      <c r="B279" s="423" t="s">
        <v>198</v>
      </c>
      <c r="C279" s="138"/>
      <c r="D279" s="6"/>
      <c r="E279" s="6">
        <f>E275</f>
        <v>32.019999999999996</v>
      </c>
      <c r="F279" s="6"/>
      <c r="G279" s="6">
        <f>G275</f>
        <v>32.480000000000004</v>
      </c>
      <c r="H279" s="270">
        <v>6.78</v>
      </c>
      <c r="I279" s="6">
        <f>E279*H279</f>
        <v>217.0956</v>
      </c>
      <c r="J279" s="30">
        <f>G279*H279</f>
        <v>220.21440000000004</v>
      </c>
      <c r="K279" s="63">
        <f>J279/I279</f>
        <v>1.0143660212367274</v>
      </c>
    </row>
    <row r="280" spans="1:11" ht="87.75" customHeight="1">
      <c r="A280" s="378"/>
      <c r="B280" s="424"/>
      <c r="C280" s="164"/>
      <c r="D280" s="8"/>
      <c r="E280" s="8" t="s">
        <v>18</v>
      </c>
      <c r="F280" s="8"/>
      <c r="G280" s="8" t="s">
        <v>18</v>
      </c>
      <c r="H280" s="123" t="s">
        <v>20</v>
      </c>
      <c r="I280" s="8" t="s">
        <v>18</v>
      </c>
      <c r="J280" s="34" t="s">
        <v>18</v>
      </c>
      <c r="K280" s="62"/>
    </row>
    <row r="281" spans="1:11" ht="39.75" customHeight="1">
      <c r="A281" s="378"/>
      <c r="B281" s="423" t="s">
        <v>196</v>
      </c>
      <c r="C281" s="138"/>
      <c r="D281" s="6"/>
      <c r="E281" s="6">
        <f>E275</f>
        <v>32.019999999999996</v>
      </c>
      <c r="F281" s="6"/>
      <c r="G281" s="6">
        <f>G275</f>
        <v>32.480000000000004</v>
      </c>
      <c r="H281" s="270">
        <v>3.96</v>
      </c>
      <c r="I281" s="6">
        <f>E281*H281</f>
        <v>126.79919999999998</v>
      </c>
      <c r="J281" s="30">
        <f>G281*H281</f>
        <v>128.6208</v>
      </c>
      <c r="K281" s="63">
        <f>J281/I281</f>
        <v>1.0143660212367271</v>
      </c>
    </row>
    <row r="282" spans="1:11" ht="57.75" customHeight="1">
      <c r="A282" s="378"/>
      <c r="B282" s="424"/>
      <c r="C282" s="164"/>
      <c r="D282" s="8"/>
      <c r="E282" s="8" t="s">
        <v>18</v>
      </c>
      <c r="F282" s="8"/>
      <c r="G282" s="8" t="s">
        <v>18</v>
      </c>
      <c r="H282" s="123" t="s">
        <v>20</v>
      </c>
      <c r="I282" s="8" t="s">
        <v>18</v>
      </c>
      <c r="J282" s="34" t="s">
        <v>18</v>
      </c>
      <c r="K282" s="62"/>
    </row>
    <row r="283" spans="1:11" ht="36" customHeight="1">
      <c r="A283" s="378"/>
      <c r="B283" s="412" t="s">
        <v>266</v>
      </c>
      <c r="C283" s="138"/>
      <c r="D283" s="6"/>
      <c r="E283" s="6">
        <f>E275</f>
        <v>32.019999999999996</v>
      </c>
      <c r="F283" s="6"/>
      <c r="G283" s="6">
        <f>G275</f>
        <v>32.480000000000004</v>
      </c>
      <c r="H283" s="270">
        <v>3.19</v>
      </c>
      <c r="I283" s="6">
        <f>E283*H283</f>
        <v>102.14379999999998</v>
      </c>
      <c r="J283" s="30">
        <f>G283*H283</f>
        <v>103.61120000000001</v>
      </c>
      <c r="K283" s="63">
        <f>J283/I283</f>
        <v>1.0143660212367274</v>
      </c>
    </row>
    <row r="284" spans="1:11" ht="61.5" customHeight="1">
      <c r="A284" s="378"/>
      <c r="B284" s="413"/>
      <c r="C284" s="165"/>
      <c r="D284" s="8"/>
      <c r="E284" s="8" t="s">
        <v>18</v>
      </c>
      <c r="F284" s="8"/>
      <c r="G284" s="8" t="s">
        <v>18</v>
      </c>
      <c r="H284" s="123" t="s">
        <v>20</v>
      </c>
      <c r="I284" s="8" t="s">
        <v>18</v>
      </c>
      <c r="J284" s="34" t="s">
        <v>18</v>
      </c>
      <c r="K284" s="64"/>
    </row>
    <row r="285" spans="1:15" s="3" customFormat="1" ht="38.25" customHeight="1">
      <c r="A285" s="95" t="s">
        <v>30</v>
      </c>
      <c r="B285" s="251"/>
      <c r="C285" s="252"/>
      <c r="D285" s="253"/>
      <c r="E285" s="254" t="s">
        <v>220</v>
      </c>
      <c r="F285" s="255"/>
      <c r="G285" s="253"/>
      <c r="H285" s="256"/>
      <c r="I285" s="253"/>
      <c r="J285" s="257"/>
      <c r="K285" s="65"/>
      <c r="O285" s="26"/>
    </row>
    <row r="286" spans="1:11" ht="35.25" customHeight="1">
      <c r="A286" s="382"/>
      <c r="B286" s="423" t="s">
        <v>228</v>
      </c>
      <c r="C286" s="143" t="str">
        <f>C271</f>
        <v>№ 3-1 от 09.01.2013г.</v>
      </c>
      <c r="D286" s="6"/>
      <c r="E286" s="6">
        <f>E271</f>
        <v>20.68</v>
      </c>
      <c r="F286" s="6"/>
      <c r="G286" s="6">
        <f>G271</f>
        <v>20.68</v>
      </c>
      <c r="H286" s="373" t="s">
        <v>10</v>
      </c>
      <c r="I286" s="6">
        <f>E286</f>
        <v>20.68</v>
      </c>
      <c r="J286" s="30">
        <f>G286</f>
        <v>20.68</v>
      </c>
      <c r="K286" s="61">
        <f>J286/I286</f>
        <v>1</v>
      </c>
    </row>
    <row r="287" spans="1:11" ht="54.75" customHeight="1">
      <c r="A287" s="425"/>
      <c r="B287" s="424"/>
      <c r="C287" s="134" t="str">
        <f>C272</f>
        <v>№ 1221 от 30.12.2013г.</v>
      </c>
      <c r="D287" s="7"/>
      <c r="E287" s="7" t="s">
        <v>18</v>
      </c>
      <c r="F287" s="7"/>
      <c r="G287" s="7" t="s">
        <v>18</v>
      </c>
      <c r="H287" s="373"/>
      <c r="I287" s="7" t="s">
        <v>18</v>
      </c>
      <c r="J287" s="33" t="s">
        <v>18</v>
      </c>
      <c r="K287" s="62"/>
    </row>
    <row r="288" spans="1:11" ht="30.75" customHeight="1">
      <c r="A288" s="382"/>
      <c r="B288" s="371" t="s">
        <v>226</v>
      </c>
      <c r="C288" s="128" t="str">
        <f>C273</f>
        <v>№ 59/192</v>
      </c>
      <c r="D288" s="6"/>
      <c r="E288" s="6">
        <f>E255</f>
        <v>11.34</v>
      </c>
      <c r="F288" s="6"/>
      <c r="G288" s="6">
        <f>G255</f>
        <v>11.8</v>
      </c>
      <c r="H288" s="373" t="s">
        <v>10</v>
      </c>
      <c r="I288" s="6">
        <f>E288</f>
        <v>11.34</v>
      </c>
      <c r="J288" s="30">
        <f>G288</f>
        <v>11.8</v>
      </c>
      <c r="K288" s="63">
        <f>J288/I288</f>
        <v>1.0405643738977073</v>
      </c>
    </row>
    <row r="289" spans="1:11" ht="28.5" customHeight="1">
      <c r="A289" s="425"/>
      <c r="B289" s="377"/>
      <c r="C289" s="134" t="str">
        <f>C274</f>
        <v>от 20.12.2013г.</v>
      </c>
      <c r="D289" s="7"/>
      <c r="E289" s="7" t="s">
        <v>18</v>
      </c>
      <c r="F289" s="7"/>
      <c r="G289" s="7" t="s">
        <v>18</v>
      </c>
      <c r="H289" s="373"/>
      <c r="I289" s="7" t="s">
        <v>18</v>
      </c>
      <c r="J289" s="33" t="s">
        <v>18</v>
      </c>
      <c r="K289" s="62"/>
    </row>
    <row r="290" spans="1:11" ht="30.75" customHeight="1">
      <c r="A290" s="382"/>
      <c r="B290" s="417" t="s">
        <v>225</v>
      </c>
      <c r="C290" s="128" t="str">
        <f>C253</f>
        <v>№ 59/193</v>
      </c>
      <c r="D290" s="6"/>
      <c r="E290" s="6">
        <f>E253</f>
        <v>9.05</v>
      </c>
      <c r="F290" s="6"/>
      <c r="G290" s="6">
        <f>G253</f>
        <v>9.41</v>
      </c>
      <c r="H290" s="373" t="s">
        <v>10</v>
      </c>
      <c r="I290" s="6">
        <f>E290</f>
        <v>9.05</v>
      </c>
      <c r="J290" s="30">
        <f>G290</f>
        <v>9.41</v>
      </c>
      <c r="K290" s="63">
        <f>J290/I290</f>
        <v>1.039779005524862</v>
      </c>
    </row>
    <row r="291" spans="1:11" ht="30" customHeight="1">
      <c r="A291" s="425"/>
      <c r="B291" s="422"/>
      <c r="C291" s="134" t="str">
        <f>C254</f>
        <v>от 20.12.2013г.</v>
      </c>
      <c r="D291" s="7"/>
      <c r="E291" s="7" t="s">
        <v>18</v>
      </c>
      <c r="F291" s="7"/>
      <c r="G291" s="7" t="s">
        <v>18</v>
      </c>
      <c r="H291" s="373"/>
      <c r="I291" s="7" t="s">
        <v>18</v>
      </c>
      <c r="J291" s="33" t="s">
        <v>18</v>
      </c>
      <c r="K291" s="62"/>
    </row>
    <row r="292" spans="1:11" ht="32.25" customHeight="1">
      <c r="A292" s="382"/>
      <c r="B292" s="426" t="s">
        <v>267</v>
      </c>
      <c r="C292" s="273"/>
      <c r="D292" s="15"/>
      <c r="E292" s="15">
        <f>E290+E288+E286</f>
        <v>41.07</v>
      </c>
      <c r="F292" s="15"/>
      <c r="G292" s="15">
        <f>G290+G288+G286</f>
        <v>41.89</v>
      </c>
      <c r="H292" s="374" t="s">
        <v>10</v>
      </c>
      <c r="I292" s="15">
        <f>E292</f>
        <v>41.07</v>
      </c>
      <c r="J292" s="30">
        <f>G292</f>
        <v>41.89</v>
      </c>
      <c r="K292" s="61">
        <f>J292/I292</f>
        <v>1.0199659118578037</v>
      </c>
    </row>
    <row r="293" spans="1:11" ht="64.5" customHeight="1">
      <c r="A293" s="425"/>
      <c r="B293" s="427"/>
      <c r="C293" s="273"/>
      <c r="D293" s="13"/>
      <c r="E293" s="13" t="s">
        <v>18</v>
      </c>
      <c r="F293" s="13"/>
      <c r="G293" s="13" t="s">
        <v>18</v>
      </c>
      <c r="H293" s="374"/>
      <c r="I293" s="13" t="s">
        <v>18</v>
      </c>
      <c r="J293" s="34" t="s">
        <v>18</v>
      </c>
      <c r="K293" s="62"/>
    </row>
    <row r="294" spans="1:11" ht="37.5" customHeight="1">
      <c r="A294" s="382"/>
      <c r="B294" s="423" t="s">
        <v>195</v>
      </c>
      <c r="C294" s="138"/>
      <c r="D294" s="6"/>
      <c r="E294" s="6">
        <f>E292</f>
        <v>41.07</v>
      </c>
      <c r="F294" s="6"/>
      <c r="G294" s="6">
        <f>G292</f>
        <v>41.89</v>
      </c>
      <c r="H294" s="270">
        <v>7.6</v>
      </c>
      <c r="I294" s="6">
        <f>E294*H294</f>
        <v>312.132</v>
      </c>
      <c r="J294" s="30">
        <f>G294*H294</f>
        <v>318.364</v>
      </c>
      <c r="K294" s="61">
        <f>J294/I294</f>
        <v>1.0199659118578037</v>
      </c>
    </row>
    <row r="295" spans="1:11" ht="67.5" customHeight="1">
      <c r="A295" s="425"/>
      <c r="B295" s="424"/>
      <c r="C295" s="138"/>
      <c r="D295" s="7"/>
      <c r="E295" s="7" t="s">
        <v>18</v>
      </c>
      <c r="F295" s="7"/>
      <c r="G295" s="7" t="s">
        <v>18</v>
      </c>
      <c r="H295" s="123" t="s">
        <v>20</v>
      </c>
      <c r="I295" s="7" t="s">
        <v>18</v>
      </c>
      <c r="J295" s="33" t="s">
        <v>18</v>
      </c>
      <c r="K295" s="64"/>
    </row>
    <row r="296" spans="1:11" ht="43.5" customHeight="1">
      <c r="A296" s="382"/>
      <c r="B296" s="423" t="s">
        <v>198</v>
      </c>
      <c r="C296" s="138"/>
      <c r="D296" s="6"/>
      <c r="E296" s="6">
        <f>E292</f>
        <v>41.07</v>
      </c>
      <c r="F296" s="6"/>
      <c r="G296" s="6">
        <f>G292</f>
        <v>41.89</v>
      </c>
      <c r="H296" s="270">
        <v>6.78</v>
      </c>
      <c r="I296" s="6">
        <f>E296*H296</f>
        <v>278.4546</v>
      </c>
      <c r="J296" s="30">
        <f>G296*H296</f>
        <v>284.0142</v>
      </c>
      <c r="K296" s="61">
        <f>J296/I296</f>
        <v>1.0199659118578037</v>
      </c>
    </row>
    <row r="297" spans="1:11" ht="72" customHeight="1">
      <c r="A297" s="425"/>
      <c r="B297" s="424"/>
      <c r="C297" s="138"/>
      <c r="D297" s="7"/>
      <c r="E297" s="7" t="s">
        <v>18</v>
      </c>
      <c r="F297" s="7"/>
      <c r="G297" s="7" t="s">
        <v>18</v>
      </c>
      <c r="H297" s="123" t="s">
        <v>20</v>
      </c>
      <c r="I297" s="7" t="s">
        <v>18</v>
      </c>
      <c r="J297" s="33" t="s">
        <v>18</v>
      </c>
      <c r="K297" s="203"/>
    </row>
    <row r="298" spans="1:11" ht="34.5" customHeight="1">
      <c r="A298" s="382"/>
      <c r="B298" s="423" t="s">
        <v>196</v>
      </c>
      <c r="C298" s="138"/>
      <c r="D298" s="6"/>
      <c r="E298" s="6">
        <f>E292</f>
        <v>41.07</v>
      </c>
      <c r="F298" s="6"/>
      <c r="G298" s="6">
        <f>G292</f>
        <v>41.89</v>
      </c>
      <c r="H298" s="270">
        <v>3.96</v>
      </c>
      <c r="I298" s="6">
        <f>E298*H298</f>
        <v>162.6372</v>
      </c>
      <c r="J298" s="30">
        <f>G298*H298</f>
        <v>165.8844</v>
      </c>
      <c r="K298" s="61">
        <f>J298/I298</f>
        <v>1.0199659118578037</v>
      </c>
    </row>
    <row r="299" spans="1:11" ht="78.75" customHeight="1">
      <c r="A299" s="425"/>
      <c r="B299" s="424"/>
      <c r="C299" s="138"/>
      <c r="D299" s="7"/>
      <c r="E299" s="7" t="s">
        <v>18</v>
      </c>
      <c r="F299" s="7"/>
      <c r="G299" s="7" t="s">
        <v>18</v>
      </c>
      <c r="H299" s="123" t="s">
        <v>20</v>
      </c>
      <c r="I299" s="7" t="s">
        <v>18</v>
      </c>
      <c r="J299" s="33" t="s">
        <v>18</v>
      </c>
      <c r="K299" s="203"/>
    </row>
    <row r="300" spans="1:11" ht="42.75" customHeight="1">
      <c r="A300" s="382"/>
      <c r="B300" s="423" t="s">
        <v>197</v>
      </c>
      <c r="C300" s="138"/>
      <c r="D300" s="6"/>
      <c r="E300" s="6">
        <f>E292</f>
        <v>41.07</v>
      </c>
      <c r="F300" s="6"/>
      <c r="G300" s="6">
        <f>G292</f>
        <v>41.89</v>
      </c>
      <c r="H300" s="270">
        <v>3.19</v>
      </c>
      <c r="I300" s="6">
        <f>E300*H300</f>
        <v>131.0133</v>
      </c>
      <c r="J300" s="30">
        <f>G300*H300</f>
        <v>133.6291</v>
      </c>
      <c r="K300" s="61">
        <f>J300/I300</f>
        <v>1.0199659118578037</v>
      </c>
    </row>
    <row r="301" spans="1:11" ht="79.5" customHeight="1">
      <c r="A301" s="425"/>
      <c r="B301" s="424"/>
      <c r="C301" s="156"/>
      <c r="D301" s="7"/>
      <c r="E301" s="7" t="s">
        <v>18</v>
      </c>
      <c r="F301" s="7"/>
      <c r="G301" s="7" t="s">
        <v>18</v>
      </c>
      <c r="H301" s="123" t="s">
        <v>20</v>
      </c>
      <c r="I301" s="7" t="s">
        <v>18</v>
      </c>
      <c r="J301" s="33" t="s">
        <v>18</v>
      </c>
      <c r="K301" s="64"/>
    </row>
    <row r="302" spans="1:11" ht="38.25" customHeight="1">
      <c r="A302" s="97" t="s">
        <v>31</v>
      </c>
      <c r="B302" s="251"/>
      <c r="C302" s="252"/>
      <c r="D302" s="253"/>
      <c r="E302" s="263" t="s">
        <v>350</v>
      </c>
      <c r="F302" s="253"/>
      <c r="G302" s="253"/>
      <c r="H302" s="256"/>
      <c r="I302" s="253"/>
      <c r="J302" s="257"/>
      <c r="K302" s="264"/>
    </row>
    <row r="303" spans="1:15" s="18" customFormat="1" ht="43.5" customHeight="1">
      <c r="A303" s="382"/>
      <c r="B303" s="426" t="s">
        <v>219</v>
      </c>
      <c r="C303" s="143" t="str">
        <f>C286</f>
        <v>№ 3-1 от 09.01.2013г.</v>
      </c>
      <c r="D303" s="6"/>
      <c r="E303" s="6">
        <v>83.6</v>
      </c>
      <c r="F303" s="6"/>
      <c r="G303" s="6">
        <v>83.6</v>
      </c>
      <c r="H303" s="373" t="s">
        <v>10</v>
      </c>
      <c r="I303" s="6">
        <f>E303</f>
        <v>83.6</v>
      </c>
      <c r="J303" s="30">
        <f>G303</f>
        <v>83.6</v>
      </c>
      <c r="K303" s="195">
        <f>J303/I303</f>
        <v>1</v>
      </c>
      <c r="O303" s="188"/>
    </row>
    <row r="304" spans="1:15" s="18" customFormat="1" ht="73.5" customHeight="1">
      <c r="A304" s="425"/>
      <c r="B304" s="429"/>
      <c r="C304" s="134" t="str">
        <f>C287</f>
        <v>№ 1221 от 30.12.2013г.</v>
      </c>
      <c r="D304" s="7"/>
      <c r="E304" s="7" t="s">
        <v>18</v>
      </c>
      <c r="F304" s="7"/>
      <c r="G304" s="7" t="s">
        <v>18</v>
      </c>
      <c r="H304" s="373"/>
      <c r="I304" s="7" t="s">
        <v>18</v>
      </c>
      <c r="J304" s="33" t="s">
        <v>18</v>
      </c>
      <c r="K304" s="64"/>
      <c r="O304" s="188"/>
    </row>
    <row r="305" spans="1:11" ht="28.5" customHeight="1">
      <c r="A305" s="382"/>
      <c r="B305" s="371" t="s">
        <v>217</v>
      </c>
      <c r="C305" s="128" t="str">
        <f>C288</f>
        <v>№ 59/192</v>
      </c>
      <c r="D305" s="6"/>
      <c r="E305" s="6">
        <f>E288</f>
        <v>11.34</v>
      </c>
      <c r="F305" s="6"/>
      <c r="G305" s="6">
        <f>G288</f>
        <v>11.8</v>
      </c>
      <c r="H305" s="373" t="s">
        <v>10</v>
      </c>
      <c r="I305" s="6">
        <f>E305</f>
        <v>11.34</v>
      </c>
      <c r="J305" s="30">
        <f>G305</f>
        <v>11.8</v>
      </c>
      <c r="K305" s="63">
        <f>J305/I305</f>
        <v>1.0405643738977073</v>
      </c>
    </row>
    <row r="306" spans="1:11" ht="24" customHeight="1">
      <c r="A306" s="425"/>
      <c r="B306" s="377"/>
      <c r="C306" s="134" t="str">
        <f>C289</f>
        <v>от 20.12.2013г.</v>
      </c>
      <c r="D306" s="7"/>
      <c r="E306" s="7" t="s">
        <v>18</v>
      </c>
      <c r="F306" s="7"/>
      <c r="G306" s="7" t="s">
        <v>18</v>
      </c>
      <c r="H306" s="373"/>
      <c r="I306" s="7" t="s">
        <v>18</v>
      </c>
      <c r="J306" s="33" t="s">
        <v>18</v>
      </c>
      <c r="K306" s="62"/>
    </row>
    <row r="307" spans="1:15" s="18" customFormat="1" ht="33" customHeight="1">
      <c r="A307" s="382"/>
      <c r="B307" s="426" t="s">
        <v>222</v>
      </c>
      <c r="C307" s="273"/>
      <c r="D307" s="17"/>
      <c r="E307" s="17">
        <f>E303+E305</f>
        <v>94.94</v>
      </c>
      <c r="F307" s="17"/>
      <c r="G307" s="17">
        <f>G303+G305</f>
        <v>95.39999999999999</v>
      </c>
      <c r="H307" s="374" t="s">
        <v>10</v>
      </c>
      <c r="I307" s="15">
        <f>I303+I305</f>
        <v>94.94</v>
      </c>
      <c r="J307" s="30">
        <f>J303+J305</f>
        <v>95.39999999999999</v>
      </c>
      <c r="K307" s="63">
        <f>J307/I307</f>
        <v>1.0048451653676005</v>
      </c>
      <c r="O307" s="188"/>
    </row>
    <row r="308" spans="1:15" s="18" customFormat="1" ht="48" customHeight="1">
      <c r="A308" s="425"/>
      <c r="B308" s="427"/>
      <c r="C308" s="273"/>
      <c r="D308" s="13"/>
      <c r="E308" s="13" t="s">
        <v>18</v>
      </c>
      <c r="F308" s="13"/>
      <c r="G308" s="13" t="s">
        <v>18</v>
      </c>
      <c r="H308" s="374"/>
      <c r="I308" s="13" t="s">
        <v>18</v>
      </c>
      <c r="J308" s="34" t="s">
        <v>18</v>
      </c>
      <c r="K308" s="62"/>
      <c r="O308" s="188"/>
    </row>
    <row r="309" spans="1:11" ht="30" customHeight="1">
      <c r="A309" s="382"/>
      <c r="B309" s="412" t="s">
        <v>187</v>
      </c>
      <c r="C309" s="138"/>
      <c r="D309" s="6"/>
      <c r="E309" s="6">
        <f>E307</f>
        <v>94.94</v>
      </c>
      <c r="F309" s="6"/>
      <c r="G309" s="6">
        <f>G307</f>
        <v>95.39999999999999</v>
      </c>
      <c r="H309" s="270">
        <v>7.6</v>
      </c>
      <c r="I309" s="6">
        <f>E309*H309</f>
        <v>721.544</v>
      </c>
      <c r="J309" s="30">
        <f>G309*H309</f>
        <v>725.0399999999998</v>
      </c>
      <c r="K309" s="195">
        <f>J309/I309</f>
        <v>1.0048451653676005</v>
      </c>
    </row>
    <row r="310" spans="1:11" ht="61.5" customHeight="1">
      <c r="A310" s="425"/>
      <c r="B310" s="413"/>
      <c r="C310" s="164"/>
      <c r="D310" s="8"/>
      <c r="E310" s="8" t="s">
        <v>18</v>
      </c>
      <c r="F310" s="8"/>
      <c r="G310" s="8" t="s">
        <v>18</v>
      </c>
      <c r="H310" s="123" t="s">
        <v>20</v>
      </c>
      <c r="I310" s="8" t="s">
        <v>18</v>
      </c>
      <c r="J310" s="34" t="s">
        <v>18</v>
      </c>
      <c r="K310" s="64"/>
    </row>
    <row r="311" spans="1:11" ht="29.25" customHeight="1">
      <c r="A311" s="382"/>
      <c r="B311" s="412" t="s">
        <v>192</v>
      </c>
      <c r="C311" s="138"/>
      <c r="D311" s="6"/>
      <c r="E311" s="6">
        <f>E307</f>
        <v>94.94</v>
      </c>
      <c r="F311" s="6"/>
      <c r="G311" s="6">
        <f>G307</f>
        <v>95.39999999999999</v>
      </c>
      <c r="H311" s="270">
        <v>6.78</v>
      </c>
      <c r="I311" s="6">
        <f>E311*H311</f>
        <v>643.6932</v>
      </c>
      <c r="J311" s="30">
        <f>G311*H311</f>
        <v>646.812</v>
      </c>
      <c r="K311" s="195">
        <f>J311/I311</f>
        <v>1.0048451653676005</v>
      </c>
    </row>
    <row r="312" spans="1:11" ht="81" customHeight="1">
      <c r="A312" s="481"/>
      <c r="B312" s="413"/>
      <c r="C312" s="164"/>
      <c r="D312" s="8"/>
      <c r="E312" s="8" t="s">
        <v>18</v>
      </c>
      <c r="F312" s="8"/>
      <c r="G312" s="8" t="s">
        <v>18</v>
      </c>
      <c r="H312" s="123" t="s">
        <v>20</v>
      </c>
      <c r="I312" s="8" t="s">
        <v>18</v>
      </c>
      <c r="J312" s="34" t="s">
        <v>18</v>
      </c>
      <c r="K312" s="64"/>
    </row>
    <row r="313" spans="1:11" ht="29.25" customHeight="1">
      <c r="A313" s="382"/>
      <c r="B313" s="412" t="s">
        <v>193</v>
      </c>
      <c r="C313" s="138"/>
      <c r="D313" s="6"/>
      <c r="E313" s="6">
        <f>E307</f>
        <v>94.94</v>
      </c>
      <c r="F313" s="6"/>
      <c r="G313" s="6">
        <f>G307</f>
        <v>95.39999999999999</v>
      </c>
      <c r="H313" s="270">
        <v>3.96</v>
      </c>
      <c r="I313" s="6">
        <f>E313*H313</f>
        <v>375.9624</v>
      </c>
      <c r="J313" s="30">
        <f>G313*H313</f>
        <v>377.78399999999993</v>
      </c>
      <c r="K313" s="195">
        <f>J313/I313</f>
        <v>1.0048451653676005</v>
      </c>
    </row>
    <row r="314" spans="1:11" ht="63.75" customHeight="1">
      <c r="A314" s="481"/>
      <c r="B314" s="413"/>
      <c r="C314" s="164"/>
      <c r="D314" s="8"/>
      <c r="E314" s="8" t="s">
        <v>18</v>
      </c>
      <c r="F314" s="8"/>
      <c r="G314" s="8" t="s">
        <v>18</v>
      </c>
      <c r="H314" s="123" t="s">
        <v>20</v>
      </c>
      <c r="I314" s="8" t="s">
        <v>18</v>
      </c>
      <c r="J314" s="34" t="s">
        <v>18</v>
      </c>
      <c r="K314" s="64"/>
    </row>
    <row r="315" spans="1:11" ht="29.25" customHeight="1">
      <c r="A315" s="382"/>
      <c r="B315" s="412" t="s">
        <v>194</v>
      </c>
      <c r="C315" s="138"/>
      <c r="D315" s="6"/>
      <c r="E315" s="6">
        <f>E307</f>
        <v>94.94</v>
      </c>
      <c r="F315" s="6"/>
      <c r="G315" s="6">
        <f>G307</f>
        <v>95.39999999999999</v>
      </c>
      <c r="H315" s="270">
        <v>3.19</v>
      </c>
      <c r="I315" s="6">
        <f>E315*H315</f>
        <v>302.85859999999997</v>
      </c>
      <c r="J315" s="30">
        <f>G315*H315</f>
        <v>304.32599999999996</v>
      </c>
      <c r="K315" s="195">
        <f>J315/I315</f>
        <v>1.0048451653676005</v>
      </c>
    </row>
    <row r="316" spans="1:11" ht="81" customHeight="1">
      <c r="A316" s="481"/>
      <c r="B316" s="413"/>
      <c r="C316" s="165"/>
      <c r="D316" s="8"/>
      <c r="E316" s="8" t="s">
        <v>18</v>
      </c>
      <c r="F316" s="8"/>
      <c r="G316" s="8" t="s">
        <v>18</v>
      </c>
      <c r="H316" s="123" t="s">
        <v>20</v>
      </c>
      <c r="I316" s="8" t="s">
        <v>18</v>
      </c>
      <c r="J316" s="34" t="s">
        <v>18</v>
      </c>
      <c r="K316" s="64"/>
    </row>
    <row r="317" spans="1:15" s="3" customFormat="1" ht="46.5" customHeight="1">
      <c r="A317" s="94" t="s">
        <v>33</v>
      </c>
      <c r="B317" s="379" t="s">
        <v>343</v>
      </c>
      <c r="C317" s="380"/>
      <c r="D317" s="380"/>
      <c r="E317" s="380"/>
      <c r="F317" s="380"/>
      <c r="G317" s="380"/>
      <c r="H317" s="380"/>
      <c r="I317" s="380"/>
      <c r="J317" s="381"/>
      <c r="K317" s="197"/>
      <c r="O317" s="26"/>
    </row>
    <row r="318" spans="1:15" s="3" customFormat="1" ht="33" customHeight="1">
      <c r="A318" s="95" t="s">
        <v>34</v>
      </c>
      <c r="B318" s="423" t="s">
        <v>223</v>
      </c>
      <c r="C318" s="270" t="s">
        <v>342</v>
      </c>
      <c r="D318" s="9"/>
      <c r="E318" s="9">
        <v>22.37</v>
      </c>
      <c r="F318" s="9"/>
      <c r="G318" s="9">
        <v>23.27</v>
      </c>
      <c r="H318" s="373" t="s">
        <v>10</v>
      </c>
      <c r="I318" s="9">
        <f>E318</f>
        <v>22.37</v>
      </c>
      <c r="J318" s="75">
        <f>G318</f>
        <v>23.27</v>
      </c>
      <c r="K318" s="63">
        <f>J318/I318</f>
        <v>1.040232454179705</v>
      </c>
      <c r="O318" s="26"/>
    </row>
    <row r="319" spans="1:15" s="3" customFormat="1" ht="22.5" customHeight="1">
      <c r="A319" s="96"/>
      <c r="B319" s="428"/>
      <c r="C319" s="138"/>
      <c r="D319" s="8"/>
      <c r="E319" s="8" t="s">
        <v>18</v>
      </c>
      <c r="F319" s="8"/>
      <c r="G319" s="8" t="s">
        <v>18</v>
      </c>
      <c r="H319" s="373"/>
      <c r="I319" s="7" t="s">
        <v>18</v>
      </c>
      <c r="J319" s="33" t="s">
        <v>18</v>
      </c>
      <c r="K319" s="62"/>
      <c r="O319" s="26"/>
    </row>
    <row r="320" spans="1:11" ht="34.5" customHeight="1">
      <c r="A320" s="378" t="s">
        <v>35</v>
      </c>
      <c r="B320" s="417" t="s">
        <v>90</v>
      </c>
      <c r="C320" s="164"/>
      <c r="D320" s="9"/>
      <c r="E320" s="9">
        <f>E318</f>
        <v>22.37</v>
      </c>
      <c r="F320" s="9"/>
      <c r="G320" s="9">
        <f>G318</f>
        <v>23.27</v>
      </c>
      <c r="H320" s="135">
        <v>3.19</v>
      </c>
      <c r="I320" s="9">
        <f>E320*H320</f>
        <v>71.3603</v>
      </c>
      <c r="J320" s="75">
        <f>G320*H320</f>
        <v>74.2313</v>
      </c>
      <c r="K320" s="63">
        <f>J320/I320</f>
        <v>1.040232454179705</v>
      </c>
    </row>
    <row r="321" spans="1:11" ht="43.5" customHeight="1">
      <c r="A321" s="378"/>
      <c r="B321" s="422"/>
      <c r="C321" s="164"/>
      <c r="D321" s="8"/>
      <c r="E321" s="8" t="s">
        <v>18</v>
      </c>
      <c r="F321" s="8"/>
      <c r="G321" s="8" t="s">
        <v>18</v>
      </c>
      <c r="H321" s="123" t="s">
        <v>20</v>
      </c>
      <c r="I321" s="8" t="s">
        <v>21</v>
      </c>
      <c r="J321" s="34" t="s">
        <v>21</v>
      </c>
      <c r="K321" s="62"/>
    </row>
    <row r="322" spans="1:11" ht="27" customHeight="1">
      <c r="A322" s="95" t="s">
        <v>36</v>
      </c>
      <c r="B322" s="417" t="s">
        <v>104</v>
      </c>
      <c r="C322" s="164"/>
      <c r="D322" s="9"/>
      <c r="E322" s="9">
        <f>E318</f>
        <v>22.37</v>
      </c>
      <c r="F322" s="9"/>
      <c r="G322" s="9">
        <f>G318</f>
        <v>23.27</v>
      </c>
      <c r="H322" s="135">
        <v>1.5</v>
      </c>
      <c r="I322" s="9">
        <f>E322*H322</f>
        <v>33.555</v>
      </c>
      <c r="J322" s="75">
        <f>G322*H322</f>
        <v>34.905</v>
      </c>
      <c r="K322" s="63">
        <f>J322/I322</f>
        <v>1.040232454179705</v>
      </c>
    </row>
    <row r="323" spans="1:11" ht="32.25" customHeight="1">
      <c r="A323" s="96"/>
      <c r="B323" s="430"/>
      <c r="C323" s="165"/>
      <c r="D323" s="8"/>
      <c r="E323" s="8" t="s">
        <v>18</v>
      </c>
      <c r="F323" s="8"/>
      <c r="G323" s="8" t="s">
        <v>18</v>
      </c>
      <c r="H323" s="123" t="s">
        <v>20</v>
      </c>
      <c r="I323" s="8" t="s">
        <v>21</v>
      </c>
      <c r="J323" s="34" t="s">
        <v>21</v>
      </c>
      <c r="K323" s="62"/>
    </row>
    <row r="324" spans="1:15" s="3" customFormat="1" ht="42.75" customHeight="1">
      <c r="A324" s="94" t="s">
        <v>38</v>
      </c>
      <c r="B324" s="379" t="s">
        <v>344</v>
      </c>
      <c r="C324" s="380"/>
      <c r="D324" s="380"/>
      <c r="E324" s="380"/>
      <c r="F324" s="380"/>
      <c r="G324" s="380"/>
      <c r="H324" s="380"/>
      <c r="I324" s="380"/>
      <c r="J324" s="381"/>
      <c r="K324" s="199"/>
      <c r="O324" s="26"/>
    </row>
    <row r="325" spans="1:15" s="3" customFormat="1" ht="32.25" customHeight="1">
      <c r="A325" s="95" t="s">
        <v>229</v>
      </c>
      <c r="B325" s="426" t="s">
        <v>224</v>
      </c>
      <c r="C325" s="270" t="s">
        <v>234</v>
      </c>
      <c r="D325" s="6">
        <f>E325/1.18</f>
        <v>11.898305084745763</v>
      </c>
      <c r="E325" s="6">
        <v>14.04</v>
      </c>
      <c r="F325" s="6">
        <f>G325/1.18</f>
        <v>11.898305084745763</v>
      </c>
      <c r="G325" s="6">
        <v>14.04</v>
      </c>
      <c r="H325" s="373" t="s">
        <v>10</v>
      </c>
      <c r="I325" s="6">
        <f>E325</f>
        <v>14.04</v>
      </c>
      <c r="J325" s="30">
        <f>G325</f>
        <v>14.04</v>
      </c>
      <c r="K325" s="63">
        <f>J325/I325</f>
        <v>1</v>
      </c>
      <c r="O325" s="26"/>
    </row>
    <row r="326" spans="1:15" s="3" customFormat="1" ht="32.25" customHeight="1">
      <c r="A326" s="96"/>
      <c r="B326" s="480"/>
      <c r="C326" s="134" t="s">
        <v>233</v>
      </c>
      <c r="D326" s="8" t="s">
        <v>18</v>
      </c>
      <c r="E326" s="7" t="s">
        <v>18</v>
      </c>
      <c r="F326" s="8" t="s">
        <v>18</v>
      </c>
      <c r="G326" s="7" t="s">
        <v>18</v>
      </c>
      <c r="H326" s="373"/>
      <c r="I326" s="7" t="s">
        <v>18</v>
      </c>
      <c r="J326" s="33" t="s">
        <v>18</v>
      </c>
      <c r="K326" s="62"/>
      <c r="O326" s="26"/>
    </row>
    <row r="327" spans="1:15" s="3" customFormat="1" ht="33.75" customHeight="1">
      <c r="A327" s="95" t="s">
        <v>230</v>
      </c>
      <c r="B327" s="426" t="s">
        <v>348</v>
      </c>
      <c r="C327" s="128" t="s">
        <v>349</v>
      </c>
      <c r="D327" s="6"/>
      <c r="E327" s="6">
        <v>13.92</v>
      </c>
      <c r="F327" s="6"/>
      <c r="G327" s="6">
        <v>14.48</v>
      </c>
      <c r="H327" s="373" t="s">
        <v>10</v>
      </c>
      <c r="I327" s="6">
        <f>E327</f>
        <v>13.92</v>
      </c>
      <c r="J327" s="30">
        <f>G327</f>
        <v>14.48</v>
      </c>
      <c r="K327" s="63">
        <f>J327/I327</f>
        <v>1.0402298850574714</v>
      </c>
      <c r="O327" s="26"/>
    </row>
    <row r="328" spans="1:15" s="3" customFormat="1" ht="44.25" customHeight="1">
      <c r="A328" s="96"/>
      <c r="B328" s="429"/>
      <c r="C328" s="148"/>
      <c r="D328" s="7"/>
      <c r="E328" s="7" t="s">
        <v>18</v>
      </c>
      <c r="F328" s="7"/>
      <c r="G328" s="7" t="s">
        <v>18</v>
      </c>
      <c r="H328" s="373"/>
      <c r="I328" s="7" t="s">
        <v>18</v>
      </c>
      <c r="J328" s="33" t="s">
        <v>18</v>
      </c>
      <c r="K328" s="62"/>
      <c r="O328" s="26"/>
    </row>
    <row r="329" spans="1:15" s="3" customFormat="1" ht="24" customHeight="1">
      <c r="A329" s="95" t="s">
        <v>39</v>
      </c>
      <c r="B329" s="426" t="s">
        <v>223</v>
      </c>
      <c r="C329" s="273"/>
      <c r="D329" s="17"/>
      <c r="E329" s="17">
        <f>E325+E327</f>
        <v>27.96</v>
      </c>
      <c r="F329" s="17"/>
      <c r="G329" s="17">
        <f>G325+G327</f>
        <v>28.52</v>
      </c>
      <c r="H329" s="374" t="s">
        <v>10</v>
      </c>
      <c r="I329" s="15">
        <f>I325+I327</f>
        <v>27.96</v>
      </c>
      <c r="J329" s="30">
        <f>J325+J327</f>
        <v>28.52</v>
      </c>
      <c r="K329" s="63">
        <f>J329/I329</f>
        <v>1.0200286123032904</v>
      </c>
      <c r="O329" s="26"/>
    </row>
    <row r="330" spans="1:15" s="3" customFormat="1" ht="24" customHeight="1">
      <c r="A330" s="96"/>
      <c r="B330" s="427"/>
      <c r="C330" s="273"/>
      <c r="D330" s="13"/>
      <c r="E330" s="13" t="s">
        <v>18</v>
      </c>
      <c r="F330" s="13"/>
      <c r="G330" s="13" t="s">
        <v>18</v>
      </c>
      <c r="H330" s="374"/>
      <c r="I330" s="191" t="s">
        <v>18</v>
      </c>
      <c r="J330" s="33" t="s">
        <v>18</v>
      </c>
      <c r="K330" s="62"/>
      <c r="O330" s="26"/>
    </row>
    <row r="331" spans="1:15" s="3" customFormat="1" ht="44.25" customHeight="1">
      <c r="A331" s="95" t="s">
        <v>40</v>
      </c>
      <c r="B331" s="417" t="s">
        <v>90</v>
      </c>
      <c r="C331" s="164"/>
      <c r="D331" s="9"/>
      <c r="E331" s="9">
        <f>E329</f>
        <v>27.96</v>
      </c>
      <c r="F331" s="9"/>
      <c r="G331" s="9">
        <f>G329</f>
        <v>28.52</v>
      </c>
      <c r="H331" s="135">
        <v>3.19</v>
      </c>
      <c r="I331" s="9">
        <f>E331*H331</f>
        <v>89.1924</v>
      </c>
      <c r="J331" s="75">
        <f>G331*H331</f>
        <v>90.97879999999999</v>
      </c>
      <c r="K331" s="63">
        <f>J331/I331</f>
        <v>1.0200286123032902</v>
      </c>
      <c r="O331" s="26"/>
    </row>
    <row r="332" spans="1:15" s="3" customFormat="1" ht="31.5" customHeight="1">
      <c r="A332" s="96"/>
      <c r="B332" s="501"/>
      <c r="C332" s="164"/>
      <c r="D332" s="8"/>
      <c r="E332" s="8" t="s">
        <v>18</v>
      </c>
      <c r="F332" s="8"/>
      <c r="G332" s="8" t="s">
        <v>18</v>
      </c>
      <c r="H332" s="123" t="s">
        <v>20</v>
      </c>
      <c r="I332" s="8" t="s">
        <v>21</v>
      </c>
      <c r="J332" s="34" t="s">
        <v>21</v>
      </c>
      <c r="K332" s="62"/>
      <c r="O332" s="26"/>
    </row>
    <row r="333" spans="1:11" ht="29.25" customHeight="1">
      <c r="A333" s="382" t="s">
        <v>41</v>
      </c>
      <c r="B333" s="417" t="s">
        <v>104</v>
      </c>
      <c r="C333" s="164"/>
      <c r="D333" s="9"/>
      <c r="E333" s="9">
        <f>E329</f>
        <v>27.96</v>
      </c>
      <c r="F333" s="9"/>
      <c r="G333" s="9">
        <f>G329</f>
        <v>28.52</v>
      </c>
      <c r="H333" s="135">
        <v>1.5</v>
      </c>
      <c r="I333" s="9">
        <f>E333*H333</f>
        <v>41.94</v>
      </c>
      <c r="J333" s="75">
        <f>G333*H333</f>
        <v>42.78</v>
      </c>
      <c r="K333" s="63">
        <f>J333/I333</f>
        <v>1.0200286123032904</v>
      </c>
    </row>
    <row r="334" spans="1:11" ht="29.25" customHeight="1">
      <c r="A334" s="383"/>
      <c r="B334" s="422"/>
      <c r="C334" s="165"/>
      <c r="D334" s="8"/>
      <c r="E334" s="8" t="s">
        <v>18</v>
      </c>
      <c r="F334" s="8"/>
      <c r="G334" s="8" t="s">
        <v>18</v>
      </c>
      <c r="H334" s="123" t="s">
        <v>20</v>
      </c>
      <c r="I334" s="8" t="s">
        <v>21</v>
      </c>
      <c r="J334" s="34" t="s">
        <v>21</v>
      </c>
      <c r="K334" s="62"/>
    </row>
    <row r="335" spans="1:15" s="3" customFormat="1" ht="20.25" customHeight="1" hidden="1">
      <c r="A335" s="271" t="s">
        <v>45</v>
      </c>
      <c r="B335" s="401" t="s">
        <v>157</v>
      </c>
      <c r="C335" s="402"/>
      <c r="D335" s="402"/>
      <c r="E335" s="402"/>
      <c r="F335" s="402"/>
      <c r="G335" s="402"/>
      <c r="H335" s="402"/>
      <c r="I335" s="402"/>
      <c r="J335" s="403"/>
      <c r="K335" s="204"/>
      <c r="O335" s="26"/>
    </row>
    <row r="336" spans="1:11" ht="18.75" customHeight="1" hidden="1">
      <c r="A336" s="431" t="s">
        <v>44</v>
      </c>
      <c r="B336" s="414" t="s">
        <v>82</v>
      </c>
      <c r="C336" s="143" t="s">
        <v>156</v>
      </c>
      <c r="D336" s="52">
        <v>4.59</v>
      </c>
      <c r="E336" s="52">
        <f>D336*1.18</f>
        <v>5.4162</v>
      </c>
      <c r="F336" s="52">
        <v>4.87</v>
      </c>
      <c r="G336" s="52">
        <f>F336*1.18</f>
        <v>5.7466</v>
      </c>
      <c r="H336" s="486" t="s">
        <v>10</v>
      </c>
      <c r="I336" s="52">
        <f>E336</f>
        <v>5.4162</v>
      </c>
      <c r="J336" s="76">
        <f>G336</f>
        <v>5.7466</v>
      </c>
      <c r="K336" s="205">
        <f>J336/I336</f>
        <v>1.0610021786492374</v>
      </c>
    </row>
    <row r="337" spans="1:11" ht="18.75" customHeight="1" hidden="1">
      <c r="A337" s="431"/>
      <c r="B337" s="414"/>
      <c r="C337" s="148" t="s">
        <v>159</v>
      </c>
      <c r="D337" s="57" t="s">
        <v>18</v>
      </c>
      <c r="E337" s="57" t="s">
        <v>18</v>
      </c>
      <c r="F337" s="57" t="s">
        <v>18</v>
      </c>
      <c r="G337" s="57" t="s">
        <v>18</v>
      </c>
      <c r="H337" s="486"/>
      <c r="I337" s="57" t="s">
        <v>18</v>
      </c>
      <c r="J337" s="77" t="s">
        <v>18</v>
      </c>
      <c r="K337" s="206"/>
    </row>
    <row r="338" spans="1:15" s="18" customFormat="1" ht="18.75" customHeight="1" hidden="1">
      <c r="A338" s="431" t="s">
        <v>46</v>
      </c>
      <c r="B338" s="414" t="s">
        <v>93</v>
      </c>
      <c r="C338" s="138"/>
      <c r="D338" s="52">
        <f>D336</f>
        <v>4.59</v>
      </c>
      <c r="E338" s="52">
        <f>D338*1.18</f>
        <v>5.4162</v>
      </c>
      <c r="F338" s="52">
        <f>F336</f>
        <v>4.87</v>
      </c>
      <c r="G338" s="52">
        <f>F338*1.18</f>
        <v>5.7466</v>
      </c>
      <c r="H338" s="142">
        <v>6.78</v>
      </c>
      <c r="I338" s="52">
        <f>H338*E338+0.03</f>
        <v>36.751836000000004</v>
      </c>
      <c r="J338" s="76">
        <f>H338*G338+0.03</f>
        <v>38.991948</v>
      </c>
      <c r="K338" s="205">
        <f>J338/I338</f>
        <v>1.060952383440109</v>
      </c>
      <c r="O338" s="188"/>
    </row>
    <row r="339" spans="1:15" s="18" customFormat="1" ht="18.75" customHeight="1" hidden="1">
      <c r="A339" s="431"/>
      <c r="B339" s="414"/>
      <c r="C339" s="138"/>
      <c r="D339" s="57" t="s">
        <v>18</v>
      </c>
      <c r="E339" s="57" t="s">
        <v>18</v>
      </c>
      <c r="F339" s="57" t="s">
        <v>18</v>
      </c>
      <c r="G339" s="57" t="s">
        <v>18</v>
      </c>
      <c r="H339" s="124" t="s">
        <v>20</v>
      </c>
      <c r="I339" s="57" t="s">
        <v>21</v>
      </c>
      <c r="J339" s="77" t="s">
        <v>21</v>
      </c>
      <c r="K339" s="206"/>
      <c r="O339" s="188"/>
    </row>
    <row r="340" spans="1:11" ht="18.75" customHeight="1" hidden="1">
      <c r="A340" s="488" t="s">
        <v>47</v>
      </c>
      <c r="B340" s="409" t="s">
        <v>94</v>
      </c>
      <c r="C340" s="164"/>
      <c r="D340" s="52">
        <f>D336</f>
        <v>4.59</v>
      </c>
      <c r="E340" s="52">
        <f>D340*1.18</f>
        <v>5.4162</v>
      </c>
      <c r="F340" s="52">
        <f>F336</f>
        <v>4.87</v>
      </c>
      <c r="G340" s="52">
        <f>F340*1.18</f>
        <v>5.7466</v>
      </c>
      <c r="H340" s="142">
        <v>3.19</v>
      </c>
      <c r="I340" s="52">
        <f>H340*E340+0.01</f>
        <v>17.287678</v>
      </c>
      <c r="J340" s="76">
        <f>H340*G340+0.01</f>
        <v>18.341654000000002</v>
      </c>
      <c r="K340" s="205">
        <f>J340/I340</f>
        <v>1.0609668921413276</v>
      </c>
    </row>
    <row r="341" spans="1:11" ht="18.75" customHeight="1" hidden="1">
      <c r="A341" s="489"/>
      <c r="B341" s="410"/>
      <c r="C341" s="164"/>
      <c r="D341" s="57" t="s">
        <v>18</v>
      </c>
      <c r="E341" s="57" t="s">
        <v>18</v>
      </c>
      <c r="F341" s="57" t="s">
        <v>18</v>
      </c>
      <c r="G341" s="57" t="s">
        <v>18</v>
      </c>
      <c r="H341" s="124" t="s">
        <v>20</v>
      </c>
      <c r="I341" s="57" t="s">
        <v>21</v>
      </c>
      <c r="J341" s="77" t="s">
        <v>21</v>
      </c>
      <c r="K341" s="206"/>
    </row>
    <row r="342" spans="1:15" s="18" customFormat="1" ht="18.75" customHeight="1" hidden="1">
      <c r="A342" s="488" t="s">
        <v>48</v>
      </c>
      <c r="B342" s="409" t="s">
        <v>95</v>
      </c>
      <c r="C342" s="164"/>
      <c r="D342" s="53">
        <f>D338</f>
        <v>4.59</v>
      </c>
      <c r="E342" s="53">
        <f>D342*1.18</f>
        <v>5.4162</v>
      </c>
      <c r="F342" s="53">
        <f>F338</f>
        <v>4.87</v>
      </c>
      <c r="G342" s="53">
        <f>F342*1.18</f>
        <v>5.7466</v>
      </c>
      <c r="H342" s="137">
        <v>1.5</v>
      </c>
      <c r="I342" s="53">
        <f>H342*E342+0.01</f>
        <v>8.1343</v>
      </c>
      <c r="J342" s="78">
        <f>H342*G342+0.01</f>
        <v>8.6299</v>
      </c>
      <c r="K342" s="205">
        <f>J342/I342</f>
        <v>1.0609271848837638</v>
      </c>
      <c r="O342" s="188"/>
    </row>
    <row r="343" spans="1:15" s="18" customFormat="1" ht="18.75" customHeight="1" hidden="1">
      <c r="A343" s="489"/>
      <c r="B343" s="411"/>
      <c r="C343" s="164"/>
      <c r="D343" s="54" t="s">
        <v>18</v>
      </c>
      <c r="E343" s="54" t="s">
        <v>18</v>
      </c>
      <c r="F343" s="54" t="s">
        <v>18</v>
      </c>
      <c r="G343" s="54" t="s">
        <v>18</v>
      </c>
      <c r="H343" s="125" t="s">
        <v>20</v>
      </c>
      <c r="I343" s="54" t="s">
        <v>21</v>
      </c>
      <c r="J343" s="79" t="s">
        <v>21</v>
      </c>
      <c r="K343" s="206"/>
      <c r="O343" s="188"/>
    </row>
    <row r="344" spans="1:15" s="3" customFormat="1" ht="21" customHeight="1" hidden="1">
      <c r="A344" s="102" t="s">
        <v>49</v>
      </c>
      <c r="B344" s="482" t="s">
        <v>180</v>
      </c>
      <c r="C344" s="483"/>
      <c r="D344" s="483"/>
      <c r="E344" s="483"/>
      <c r="F344" s="483"/>
      <c r="G344" s="483"/>
      <c r="H344" s="483"/>
      <c r="I344" s="483"/>
      <c r="J344" s="484"/>
      <c r="K344" s="204"/>
      <c r="O344" s="26"/>
    </row>
    <row r="345" spans="1:15" s="3" customFormat="1" ht="18.75" customHeight="1" hidden="1">
      <c r="A345" s="431" t="s">
        <v>50</v>
      </c>
      <c r="B345" s="508" t="s">
        <v>201</v>
      </c>
      <c r="C345" s="138" t="s">
        <v>181</v>
      </c>
      <c r="D345" s="55">
        <v>17.36</v>
      </c>
      <c r="E345" s="55">
        <f>D345*1.18</f>
        <v>20.4848</v>
      </c>
      <c r="F345" s="55">
        <v>18.4</v>
      </c>
      <c r="G345" s="55">
        <f>F345*1.18</f>
        <v>21.711999999999996</v>
      </c>
      <c r="H345" s="485" t="s">
        <v>10</v>
      </c>
      <c r="I345" s="55">
        <v>20.48</v>
      </c>
      <c r="J345" s="80">
        <v>21.71</v>
      </c>
      <c r="K345" s="205">
        <f>J345/I345</f>
        <v>1.06005859375</v>
      </c>
      <c r="O345" s="26"/>
    </row>
    <row r="346" spans="1:15" s="3" customFormat="1" ht="18.75" customHeight="1" hidden="1">
      <c r="A346" s="431"/>
      <c r="B346" s="487"/>
      <c r="C346" s="148" t="s">
        <v>159</v>
      </c>
      <c r="D346" s="57" t="s">
        <v>18</v>
      </c>
      <c r="E346" s="57" t="s">
        <v>18</v>
      </c>
      <c r="F346" s="57" t="s">
        <v>18</v>
      </c>
      <c r="G346" s="57" t="s">
        <v>18</v>
      </c>
      <c r="H346" s="486"/>
      <c r="I346" s="57" t="s">
        <v>18</v>
      </c>
      <c r="J346" s="77" t="s">
        <v>18</v>
      </c>
      <c r="K346" s="206"/>
      <c r="O346" s="26"/>
    </row>
    <row r="347" spans="1:15" s="3" customFormat="1" ht="18.75" customHeight="1" hidden="1">
      <c r="A347" s="431" t="s">
        <v>51</v>
      </c>
      <c r="B347" s="487" t="s">
        <v>85</v>
      </c>
      <c r="C347" s="143"/>
      <c r="D347" s="52">
        <f>D345</f>
        <v>17.36</v>
      </c>
      <c r="E347" s="52">
        <f>D347*1.18</f>
        <v>20.4848</v>
      </c>
      <c r="F347" s="52">
        <f>F345</f>
        <v>18.4</v>
      </c>
      <c r="G347" s="52">
        <f>F347*1.18</f>
        <v>21.711999999999996</v>
      </c>
      <c r="H347" s="142">
        <v>6.78</v>
      </c>
      <c r="I347" s="52">
        <f>I345*H347</f>
        <v>138.8544</v>
      </c>
      <c r="J347" s="76">
        <f>H347*J345</f>
        <v>147.1938</v>
      </c>
      <c r="K347" s="205">
        <f>J347/I347</f>
        <v>1.06005859375</v>
      </c>
      <c r="O347" s="26"/>
    </row>
    <row r="348" spans="1:15" s="3" customFormat="1" ht="18.75" customHeight="1" hidden="1">
      <c r="A348" s="431"/>
      <c r="B348" s="487"/>
      <c r="C348" s="156"/>
      <c r="D348" s="57" t="s">
        <v>18</v>
      </c>
      <c r="E348" s="57" t="s">
        <v>18</v>
      </c>
      <c r="F348" s="57" t="s">
        <v>18</v>
      </c>
      <c r="G348" s="57" t="s">
        <v>18</v>
      </c>
      <c r="H348" s="124" t="s">
        <v>20</v>
      </c>
      <c r="I348" s="57" t="s">
        <v>21</v>
      </c>
      <c r="J348" s="77" t="s">
        <v>21</v>
      </c>
      <c r="K348" s="206"/>
      <c r="O348" s="26"/>
    </row>
    <row r="349" spans="1:15" s="3" customFormat="1" ht="18.75" customHeight="1" hidden="1">
      <c r="A349" s="488" t="s">
        <v>52</v>
      </c>
      <c r="B349" s="505" t="s">
        <v>90</v>
      </c>
      <c r="C349" s="168"/>
      <c r="D349" s="52">
        <f>D345</f>
        <v>17.36</v>
      </c>
      <c r="E349" s="52">
        <f>D349*1.18</f>
        <v>20.4848</v>
      </c>
      <c r="F349" s="52">
        <f>F345</f>
        <v>18.4</v>
      </c>
      <c r="G349" s="52">
        <f>F349*1.18</f>
        <v>21.711999999999996</v>
      </c>
      <c r="H349" s="142">
        <v>3.19</v>
      </c>
      <c r="I349" s="52">
        <f>E349*H349-0.02</f>
        <v>65.32651200000001</v>
      </c>
      <c r="J349" s="76">
        <f>H349*G349-0.01</f>
        <v>69.25127999999998</v>
      </c>
      <c r="K349" s="205">
        <f>J349/I349</f>
        <v>1.0600792523562252</v>
      </c>
      <c r="O349" s="26"/>
    </row>
    <row r="350" spans="1:15" s="3" customFormat="1" ht="18.75" customHeight="1" hidden="1">
      <c r="A350" s="489"/>
      <c r="B350" s="506"/>
      <c r="C350" s="165"/>
      <c r="D350" s="57" t="s">
        <v>18</v>
      </c>
      <c r="E350" s="57" t="s">
        <v>18</v>
      </c>
      <c r="F350" s="57" t="s">
        <v>18</v>
      </c>
      <c r="G350" s="57" t="s">
        <v>18</v>
      </c>
      <c r="H350" s="124" t="s">
        <v>20</v>
      </c>
      <c r="I350" s="57" t="s">
        <v>21</v>
      </c>
      <c r="J350" s="77" t="s">
        <v>21</v>
      </c>
      <c r="K350" s="206"/>
      <c r="O350" s="26"/>
    </row>
    <row r="351" spans="1:15" s="3" customFormat="1" ht="18.75" customHeight="1" hidden="1">
      <c r="A351" s="488" t="s">
        <v>53</v>
      </c>
      <c r="B351" s="505" t="s">
        <v>91</v>
      </c>
      <c r="C351" s="168"/>
      <c r="D351" s="52">
        <f>D347</f>
        <v>17.36</v>
      </c>
      <c r="E351" s="52">
        <f>D351*1.18</f>
        <v>20.4848</v>
      </c>
      <c r="F351" s="52">
        <f>F347</f>
        <v>18.4</v>
      </c>
      <c r="G351" s="52">
        <f>F351*1.18</f>
        <v>21.711999999999996</v>
      </c>
      <c r="H351" s="142">
        <v>1.5</v>
      </c>
      <c r="I351" s="52">
        <f>E351*H351-0.01</f>
        <v>30.7172</v>
      </c>
      <c r="J351" s="76">
        <f>H351*G351</f>
        <v>32.568</v>
      </c>
      <c r="K351" s="205">
        <f>J351/I351</f>
        <v>1.0602528876329873</v>
      </c>
      <c r="O351" s="26"/>
    </row>
    <row r="352" spans="1:15" s="3" customFormat="1" ht="18.75" customHeight="1" hidden="1">
      <c r="A352" s="489"/>
      <c r="B352" s="507"/>
      <c r="C352" s="169"/>
      <c r="D352" s="54" t="s">
        <v>18</v>
      </c>
      <c r="E352" s="54" t="s">
        <v>18</v>
      </c>
      <c r="F352" s="54" t="s">
        <v>18</v>
      </c>
      <c r="G352" s="54" t="s">
        <v>18</v>
      </c>
      <c r="H352" s="125" t="s">
        <v>20</v>
      </c>
      <c r="I352" s="54" t="s">
        <v>21</v>
      </c>
      <c r="J352" s="79" t="s">
        <v>21</v>
      </c>
      <c r="K352" s="206"/>
      <c r="O352" s="26"/>
    </row>
    <row r="353" spans="1:15" s="3" customFormat="1" ht="40.5" customHeight="1">
      <c r="A353" s="268" t="s">
        <v>45</v>
      </c>
      <c r="B353" s="379" t="s">
        <v>345</v>
      </c>
      <c r="C353" s="380"/>
      <c r="D353" s="380"/>
      <c r="E353" s="380"/>
      <c r="F353" s="380"/>
      <c r="G353" s="380"/>
      <c r="H353" s="380"/>
      <c r="I353" s="380"/>
      <c r="J353" s="381"/>
      <c r="K353" s="199"/>
      <c r="O353" s="26"/>
    </row>
    <row r="354" spans="1:15" s="3" customFormat="1" ht="24" customHeight="1">
      <c r="A354" s="378" t="s">
        <v>44</v>
      </c>
      <c r="B354" s="490" t="s">
        <v>231</v>
      </c>
      <c r="C354" s="444" t="s">
        <v>357</v>
      </c>
      <c r="D354" s="9"/>
      <c r="E354" s="17">
        <v>32.56</v>
      </c>
      <c r="F354" s="17"/>
      <c r="G354" s="17">
        <v>33.86</v>
      </c>
      <c r="H354" s="374" t="s">
        <v>10</v>
      </c>
      <c r="I354" s="15">
        <f>E354</f>
        <v>32.56</v>
      </c>
      <c r="J354" s="30">
        <f>G354</f>
        <v>33.86</v>
      </c>
      <c r="K354" s="63">
        <f>J354/I354</f>
        <v>1.0399262899262898</v>
      </c>
      <c r="O354" s="26"/>
    </row>
    <row r="355" spans="1:15" s="3" customFormat="1" ht="34.5" customHeight="1">
      <c r="A355" s="378"/>
      <c r="B355" s="490"/>
      <c r="C355" s="532"/>
      <c r="D355" s="8"/>
      <c r="E355" s="13" t="s">
        <v>18</v>
      </c>
      <c r="F355" s="13"/>
      <c r="G355" s="13" t="s">
        <v>18</v>
      </c>
      <c r="H355" s="374"/>
      <c r="I355" s="191" t="s">
        <v>18</v>
      </c>
      <c r="J355" s="33" t="s">
        <v>18</v>
      </c>
      <c r="K355" s="62"/>
      <c r="O355" s="26"/>
    </row>
    <row r="356" spans="1:15" s="3" customFormat="1" ht="33.75" customHeight="1">
      <c r="A356" s="378" t="s">
        <v>46</v>
      </c>
      <c r="B356" s="390" t="s">
        <v>189</v>
      </c>
      <c r="C356" s="138"/>
      <c r="D356" s="9"/>
      <c r="E356" s="9">
        <f>E354</f>
        <v>32.56</v>
      </c>
      <c r="F356" s="9"/>
      <c r="G356" s="9">
        <f>G354</f>
        <v>33.86</v>
      </c>
      <c r="H356" s="135">
        <v>6.78</v>
      </c>
      <c r="I356" s="9">
        <f>E356*H356</f>
        <v>220.75680000000003</v>
      </c>
      <c r="J356" s="75">
        <f>G356*H356</f>
        <v>229.5708</v>
      </c>
      <c r="K356" s="63">
        <f>J356/I356</f>
        <v>1.0399262899262898</v>
      </c>
      <c r="O356" s="26"/>
    </row>
    <row r="357" spans="1:15" s="3" customFormat="1" ht="174.75" customHeight="1">
      <c r="A357" s="378"/>
      <c r="B357" s="391"/>
      <c r="C357" s="138"/>
      <c r="D357" s="8"/>
      <c r="E357" s="8" t="s">
        <v>18</v>
      </c>
      <c r="F357" s="8"/>
      <c r="G357" s="8" t="s">
        <v>18</v>
      </c>
      <c r="H357" s="123" t="s">
        <v>20</v>
      </c>
      <c r="I357" s="8" t="s">
        <v>21</v>
      </c>
      <c r="J357" s="34" t="s">
        <v>21</v>
      </c>
      <c r="K357" s="62"/>
      <c r="O357" s="26"/>
    </row>
    <row r="358" spans="1:15" s="16" customFormat="1" ht="33" customHeight="1">
      <c r="A358" s="382" t="s">
        <v>47</v>
      </c>
      <c r="B358" s="417" t="s">
        <v>190</v>
      </c>
      <c r="C358" s="164"/>
      <c r="D358" s="9"/>
      <c r="E358" s="9">
        <f>E354</f>
        <v>32.56</v>
      </c>
      <c r="F358" s="9"/>
      <c r="G358" s="9">
        <f>G354</f>
        <v>33.86</v>
      </c>
      <c r="H358" s="135">
        <v>3.19</v>
      </c>
      <c r="I358" s="9">
        <f>E358*H358</f>
        <v>103.8664</v>
      </c>
      <c r="J358" s="75">
        <f>G358*H358</f>
        <v>108.01339999999999</v>
      </c>
      <c r="K358" s="207">
        <f>J358/I358</f>
        <v>1.0399262899262898</v>
      </c>
      <c r="O358" s="187"/>
    </row>
    <row r="359" spans="1:15" s="16" customFormat="1" ht="83.25" customHeight="1">
      <c r="A359" s="383"/>
      <c r="B359" s="422"/>
      <c r="C359" s="164"/>
      <c r="D359" s="8"/>
      <c r="E359" s="8" t="s">
        <v>18</v>
      </c>
      <c r="F359" s="8"/>
      <c r="G359" s="8" t="s">
        <v>18</v>
      </c>
      <c r="H359" s="123" t="s">
        <v>20</v>
      </c>
      <c r="I359" s="8" t="s">
        <v>21</v>
      </c>
      <c r="J359" s="34" t="s">
        <v>21</v>
      </c>
      <c r="K359" s="62"/>
      <c r="O359" s="187"/>
    </row>
    <row r="360" spans="1:15" s="16" customFormat="1" ht="27" customHeight="1">
      <c r="A360" s="382" t="s">
        <v>48</v>
      </c>
      <c r="B360" s="417" t="s">
        <v>191</v>
      </c>
      <c r="C360" s="164"/>
      <c r="D360" s="9"/>
      <c r="E360" s="9">
        <f>E356</f>
        <v>32.56</v>
      </c>
      <c r="F360" s="9"/>
      <c r="G360" s="9">
        <f>G356</f>
        <v>33.86</v>
      </c>
      <c r="H360" s="135">
        <v>1.5</v>
      </c>
      <c r="I360" s="9">
        <f>E360*H360</f>
        <v>48.84</v>
      </c>
      <c r="J360" s="75">
        <f>G360*H360</f>
        <v>50.79</v>
      </c>
      <c r="K360" s="207">
        <f>J360/I360</f>
        <v>1.0399262899262898</v>
      </c>
      <c r="O360" s="187"/>
    </row>
    <row r="361" spans="1:15" s="16" customFormat="1" ht="108.75" customHeight="1">
      <c r="A361" s="383"/>
      <c r="B361" s="418"/>
      <c r="C361" s="164"/>
      <c r="D361" s="10"/>
      <c r="E361" s="10" t="s">
        <v>18</v>
      </c>
      <c r="F361" s="10"/>
      <c r="G361" s="10" t="s">
        <v>18</v>
      </c>
      <c r="H361" s="126" t="s">
        <v>20</v>
      </c>
      <c r="I361" s="10" t="s">
        <v>21</v>
      </c>
      <c r="J361" s="81" t="s">
        <v>21</v>
      </c>
      <c r="K361" s="62"/>
      <c r="O361" s="187"/>
    </row>
    <row r="362" spans="1:15" s="16" customFormat="1" ht="45" customHeight="1">
      <c r="A362" s="104" t="s">
        <v>49</v>
      </c>
      <c r="B362" s="419" t="s">
        <v>346</v>
      </c>
      <c r="C362" s="420"/>
      <c r="D362" s="420"/>
      <c r="E362" s="420"/>
      <c r="F362" s="420"/>
      <c r="G362" s="420"/>
      <c r="H362" s="420"/>
      <c r="I362" s="420"/>
      <c r="J362" s="421"/>
      <c r="K362" s="199"/>
      <c r="O362" s="187"/>
    </row>
    <row r="363" spans="1:15" s="16" customFormat="1" ht="30.75" customHeight="1">
      <c r="A363" s="378" t="s">
        <v>50</v>
      </c>
      <c r="B363" s="385" t="s">
        <v>75</v>
      </c>
      <c r="C363" s="128" t="s">
        <v>358</v>
      </c>
      <c r="D363" s="19"/>
      <c r="E363" s="19">
        <v>13.91</v>
      </c>
      <c r="F363" s="19"/>
      <c r="G363" s="19">
        <v>14.47</v>
      </c>
      <c r="H363" s="386" t="s">
        <v>10</v>
      </c>
      <c r="I363" s="19">
        <f>E363</f>
        <v>13.91</v>
      </c>
      <c r="J363" s="36">
        <f>G363</f>
        <v>14.47</v>
      </c>
      <c r="K363" s="63">
        <f>J363/I363</f>
        <v>1.0402588066139469</v>
      </c>
      <c r="O363" s="187"/>
    </row>
    <row r="364" spans="1:15" s="16" customFormat="1" ht="33" customHeight="1">
      <c r="A364" s="378"/>
      <c r="B364" s="375"/>
      <c r="C364" s="223" t="s">
        <v>314</v>
      </c>
      <c r="D364" s="7"/>
      <c r="E364" s="7" t="s">
        <v>18</v>
      </c>
      <c r="F364" s="7"/>
      <c r="G364" s="7" t="s">
        <v>18</v>
      </c>
      <c r="H364" s="373"/>
      <c r="I364" s="7" t="s">
        <v>18</v>
      </c>
      <c r="J364" s="33" t="s">
        <v>18</v>
      </c>
      <c r="K364" s="62"/>
      <c r="O364" s="187"/>
    </row>
    <row r="365" spans="1:15" s="16" customFormat="1" ht="30" customHeight="1">
      <c r="A365" s="378" t="s">
        <v>51</v>
      </c>
      <c r="B365" s="375" t="s">
        <v>84</v>
      </c>
      <c r="C365" s="143"/>
      <c r="D365" s="6"/>
      <c r="E365" s="6">
        <f>E363</f>
        <v>13.91</v>
      </c>
      <c r="F365" s="6"/>
      <c r="G365" s="6">
        <f>G363</f>
        <v>14.47</v>
      </c>
      <c r="H365" s="270">
        <v>7.6</v>
      </c>
      <c r="I365" s="6">
        <f>E365*H365</f>
        <v>105.716</v>
      </c>
      <c r="J365" s="30">
        <f>G365*H365</f>
        <v>109.972</v>
      </c>
      <c r="K365" s="195">
        <f>J365/I365</f>
        <v>1.0402588066139469</v>
      </c>
      <c r="O365" s="187"/>
    </row>
    <row r="366" spans="1:15" s="16" customFormat="1" ht="66" customHeight="1">
      <c r="A366" s="378"/>
      <c r="B366" s="375"/>
      <c r="C366" s="138"/>
      <c r="D366" s="8"/>
      <c r="E366" s="8" t="s">
        <v>18</v>
      </c>
      <c r="F366" s="8"/>
      <c r="G366" s="8" t="s">
        <v>18</v>
      </c>
      <c r="H366" s="123" t="s">
        <v>20</v>
      </c>
      <c r="I366" s="8" t="s">
        <v>21</v>
      </c>
      <c r="J366" s="34" t="s">
        <v>21</v>
      </c>
      <c r="K366" s="64"/>
      <c r="O366" s="187"/>
    </row>
    <row r="367" spans="1:15" s="16" customFormat="1" ht="24" customHeight="1">
      <c r="A367" s="378"/>
      <c r="B367" s="371" t="s">
        <v>13</v>
      </c>
      <c r="C367" s="138"/>
      <c r="D367" s="6"/>
      <c r="E367" s="6">
        <f>E363</f>
        <v>13.91</v>
      </c>
      <c r="F367" s="6"/>
      <c r="G367" s="6">
        <f>G363</f>
        <v>14.47</v>
      </c>
      <c r="H367" s="270">
        <v>3.19</v>
      </c>
      <c r="I367" s="6">
        <f>E367*H367</f>
        <v>44.3729</v>
      </c>
      <c r="J367" s="30">
        <f>G367*H367</f>
        <v>46.1593</v>
      </c>
      <c r="K367" s="195">
        <f>J367/I367</f>
        <v>1.0402588066139469</v>
      </c>
      <c r="O367" s="187"/>
    </row>
    <row r="368" spans="1:15" s="16" customFormat="1" ht="25.5" customHeight="1">
      <c r="A368" s="378"/>
      <c r="B368" s="377"/>
      <c r="C368" s="138"/>
      <c r="D368" s="7"/>
      <c r="E368" s="7" t="s">
        <v>18</v>
      </c>
      <c r="F368" s="7"/>
      <c r="G368" s="7" t="s">
        <v>18</v>
      </c>
      <c r="H368" s="123" t="s">
        <v>20</v>
      </c>
      <c r="I368" s="8" t="s">
        <v>21</v>
      </c>
      <c r="J368" s="34" t="s">
        <v>21</v>
      </c>
      <c r="K368" s="64"/>
      <c r="O368" s="187"/>
    </row>
    <row r="369" spans="1:15" s="16" customFormat="1" ht="24.75" customHeight="1">
      <c r="A369" s="382"/>
      <c r="B369" s="371" t="s">
        <v>74</v>
      </c>
      <c r="C369" s="138"/>
      <c r="D369" s="6"/>
      <c r="E369" s="6">
        <f>E363</f>
        <v>13.91</v>
      </c>
      <c r="F369" s="6"/>
      <c r="G369" s="6">
        <f>G363</f>
        <v>14.47</v>
      </c>
      <c r="H369" s="270">
        <v>4.41</v>
      </c>
      <c r="I369" s="6">
        <f>E369*H369</f>
        <v>61.3431</v>
      </c>
      <c r="J369" s="30">
        <f>G369*H369</f>
        <v>63.81270000000001</v>
      </c>
      <c r="K369" s="195">
        <f>J369/I369</f>
        <v>1.0402588066139469</v>
      </c>
      <c r="O369" s="187"/>
    </row>
    <row r="370" spans="1:15" s="16" customFormat="1" ht="30" customHeight="1">
      <c r="A370" s="383"/>
      <c r="B370" s="377"/>
      <c r="C370" s="138"/>
      <c r="D370" s="7"/>
      <c r="E370" s="7" t="s">
        <v>18</v>
      </c>
      <c r="F370" s="7"/>
      <c r="G370" s="7" t="s">
        <v>18</v>
      </c>
      <c r="H370" s="123" t="s">
        <v>20</v>
      </c>
      <c r="I370" s="8" t="s">
        <v>21</v>
      </c>
      <c r="J370" s="34" t="s">
        <v>21</v>
      </c>
      <c r="K370" s="64"/>
      <c r="O370" s="187"/>
    </row>
    <row r="371" spans="1:15" s="16" customFormat="1" ht="39.75" customHeight="1">
      <c r="A371" s="378" t="s">
        <v>52</v>
      </c>
      <c r="B371" s="417" t="s">
        <v>103</v>
      </c>
      <c r="C371" s="164"/>
      <c r="D371" s="9"/>
      <c r="E371" s="9">
        <f>E363</f>
        <v>13.91</v>
      </c>
      <c r="F371" s="9"/>
      <c r="G371" s="9">
        <f>G363</f>
        <v>14.47</v>
      </c>
      <c r="H371" s="135">
        <v>3.96</v>
      </c>
      <c r="I371" s="6">
        <f>E371*H371</f>
        <v>55.0836</v>
      </c>
      <c r="J371" s="30">
        <f>G371*H371</f>
        <v>57.3012</v>
      </c>
      <c r="K371" s="195">
        <f>J371/I371</f>
        <v>1.0402588066139469</v>
      </c>
      <c r="O371" s="187"/>
    </row>
    <row r="372" spans="1:15" s="16" customFormat="1" ht="17.25" customHeight="1">
      <c r="A372" s="378"/>
      <c r="B372" s="422"/>
      <c r="C372" s="164"/>
      <c r="D372" s="8"/>
      <c r="E372" s="8" t="s">
        <v>18</v>
      </c>
      <c r="F372" s="8"/>
      <c r="G372" s="8" t="s">
        <v>18</v>
      </c>
      <c r="H372" s="123" t="s">
        <v>20</v>
      </c>
      <c r="I372" s="8" t="s">
        <v>21</v>
      </c>
      <c r="J372" s="34" t="s">
        <v>21</v>
      </c>
      <c r="K372" s="64"/>
      <c r="O372" s="187"/>
    </row>
    <row r="373" spans="1:15" s="16" customFormat="1" ht="39.75" customHeight="1">
      <c r="A373" s="382" t="s">
        <v>53</v>
      </c>
      <c r="B373" s="417" t="s">
        <v>90</v>
      </c>
      <c r="C373" s="164"/>
      <c r="D373" s="9"/>
      <c r="E373" s="9">
        <f>E363</f>
        <v>13.91</v>
      </c>
      <c r="F373" s="9"/>
      <c r="G373" s="9">
        <f>G363</f>
        <v>14.47</v>
      </c>
      <c r="H373" s="135">
        <v>3.19</v>
      </c>
      <c r="I373" s="6">
        <f>I367</f>
        <v>44.3729</v>
      </c>
      <c r="J373" s="30">
        <f>J367</f>
        <v>46.1593</v>
      </c>
      <c r="K373" s="195">
        <f>J373/I373</f>
        <v>1.0402588066139469</v>
      </c>
      <c r="O373" s="187"/>
    </row>
    <row r="374" spans="1:15" s="16" customFormat="1" ht="39.75" customHeight="1">
      <c r="A374" s="383"/>
      <c r="B374" s="422"/>
      <c r="C374" s="164"/>
      <c r="D374" s="8"/>
      <c r="E374" s="8" t="s">
        <v>18</v>
      </c>
      <c r="F374" s="8"/>
      <c r="G374" s="8" t="s">
        <v>18</v>
      </c>
      <c r="H374" s="123" t="s">
        <v>20</v>
      </c>
      <c r="I374" s="8" t="s">
        <v>21</v>
      </c>
      <c r="J374" s="34" t="s">
        <v>21</v>
      </c>
      <c r="K374" s="64"/>
      <c r="O374" s="187"/>
    </row>
    <row r="375" spans="1:15" s="16" customFormat="1" ht="39.75" customHeight="1">
      <c r="A375" s="382" t="s">
        <v>235</v>
      </c>
      <c r="B375" s="417" t="s">
        <v>91</v>
      </c>
      <c r="C375" s="164"/>
      <c r="D375" s="9"/>
      <c r="E375" s="9">
        <f>E363</f>
        <v>13.91</v>
      </c>
      <c r="F375" s="9"/>
      <c r="G375" s="9">
        <f>G363</f>
        <v>14.47</v>
      </c>
      <c r="H375" s="135">
        <v>1.5</v>
      </c>
      <c r="I375" s="6">
        <f>E375*H375</f>
        <v>20.865000000000002</v>
      </c>
      <c r="J375" s="30">
        <f>G375*H375</f>
        <v>21.705000000000002</v>
      </c>
      <c r="K375" s="195">
        <f>J375/I375</f>
        <v>1.0402588066139469</v>
      </c>
      <c r="O375" s="187"/>
    </row>
    <row r="376" spans="1:15" s="16" customFormat="1" ht="39.75" customHeight="1">
      <c r="A376" s="383"/>
      <c r="B376" s="418"/>
      <c r="C376" s="164"/>
      <c r="D376" s="10"/>
      <c r="E376" s="10" t="s">
        <v>18</v>
      </c>
      <c r="F376" s="10"/>
      <c r="G376" s="10" t="s">
        <v>18</v>
      </c>
      <c r="H376" s="126" t="s">
        <v>20</v>
      </c>
      <c r="I376" s="10" t="s">
        <v>21</v>
      </c>
      <c r="J376" s="81" t="s">
        <v>21</v>
      </c>
      <c r="K376" s="64"/>
      <c r="O376" s="187"/>
    </row>
    <row r="377" spans="1:15" s="3" customFormat="1" ht="43.5" customHeight="1">
      <c r="A377" s="104" t="s">
        <v>54</v>
      </c>
      <c r="B377" s="419" t="s">
        <v>347</v>
      </c>
      <c r="C377" s="420"/>
      <c r="D377" s="420"/>
      <c r="E377" s="420"/>
      <c r="F377" s="420"/>
      <c r="G377" s="420"/>
      <c r="H377" s="420"/>
      <c r="I377" s="420"/>
      <c r="J377" s="421"/>
      <c r="K377" s="199"/>
      <c r="O377" s="26"/>
    </row>
    <row r="378" spans="1:15" s="18" customFormat="1" ht="24" customHeight="1">
      <c r="A378" s="378" t="s">
        <v>55</v>
      </c>
      <c r="B378" s="372" t="s">
        <v>99</v>
      </c>
      <c r="C378" s="128" t="str">
        <f>C363</f>
        <v>№18/2</v>
      </c>
      <c r="D378" s="19"/>
      <c r="E378" s="19">
        <v>25.25</v>
      </c>
      <c r="F378" s="19"/>
      <c r="G378" s="19">
        <v>26.26</v>
      </c>
      <c r="H378" s="386" t="s">
        <v>10</v>
      </c>
      <c r="I378" s="19">
        <f>E378</f>
        <v>25.25</v>
      </c>
      <c r="J378" s="36">
        <f>G378</f>
        <v>26.26</v>
      </c>
      <c r="K378" s="195">
        <f>J378/I378</f>
        <v>1.04</v>
      </c>
      <c r="O378" s="188"/>
    </row>
    <row r="379" spans="1:15" s="18" customFormat="1" ht="20.25" customHeight="1">
      <c r="A379" s="378"/>
      <c r="B379" s="377"/>
      <c r="C379" s="223" t="str">
        <f>C364</f>
        <v>от 25.04.2014г.</v>
      </c>
      <c r="D379" s="8"/>
      <c r="E379" s="8" t="s">
        <v>18</v>
      </c>
      <c r="F379" s="8"/>
      <c r="G379" s="8" t="s">
        <v>18</v>
      </c>
      <c r="H379" s="373"/>
      <c r="I379" s="8" t="s">
        <v>18</v>
      </c>
      <c r="J379" s="34" t="s">
        <v>18</v>
      </c>
      <c r="K379" s="64"/>
      <c r="O379" s="188"/>
    </row>
    <row r="380" spans="1:15" s="18" customFormat="1" ht="30.75" customHeight="1">
      <c r="A380" s="378" t="s">
        <v>56</v>
      </c>
      <c r="B380" s="375" t="s">
        <v>86</v>
      </c>
      <c r="C380" s="138"/>
      <c r="D380" s="6"/>
      <c r="E380" s="6">
        <f>E378</f>
        <v>25.25</v>
      </c>
      <c r="F380" s="6"/>
      <c r="G380" s="6">
        <f>G378</f>
        <v>26.26</v>
      </c>
      <c r="H380" s="270">
        <v>7.6</v>
      </c>
      <c r="I380" s="6">
        <f>E380*H380</f>
        <v>191.89999999999998</v>
      </c>
      <c r="J380" s="30">
        <f>G380*H380</f>
        <v>199.576</v>
      </c>
      <c r="K380" s="195">
        <f>J380/I380</f>
        <v>1.04</v>
      </c>
      <c r="O380" s="188"/>
    </row>
    <row r="381" spans="1:15" s="18" customFormat="1" ht="43.5" customHeight="1">
      <c r="A381" s="378"/>
      <c r="B381" s="375"/>
      <c r="C381" s="138"/>
      <c r="D381" s="8"/>
      <c r="E381" s="8" t="s">
        <v>18</v>
      </c>
      <c r="F381" s="8"/>
      <c r="G381" s="8" t="s">
        <v>18</v>
      </c>
      <c r="H381" s="123" t="s">
        <v>20</v>
      </c>
      <c r="I381" s="8" t="s">
        <v>21</v>
      </c>
      <c r="J381" s="34" t="s">
        <v>21</v>
      </c>
      <c r="K381" s="64"/>
      <c r="O381" s="188"/>
    </row>
    <row r="382" spans="1:15" s="18" customFormat="1" ht="24.75" customHeight="1">
      <c r="A382" s="378" t="s">
        <v>57</v>
      </c>
      <c r="B382" s="417" t="s">
        <v>88</v>
      </c>
      <c r="C382" s="168"/>
      <c r="D382" s="6"/>
      <c r="E382" s="6">
        <f>E378</f>
        <v>25.25</v>
      </c>
      <c r="F382" s="6"/>
      <c r="G382" s="6">
        <f>G378</f>
        <v>26.26</v>
      </c>
      <c r="H382" s="270">
        <v>3.96</v>
      </c>
      <c r="I382" s="6">
        <f>E382*H382</f>
        <v>99.99</v>
      </c>
      <c r="J382" s="30">
        <f>G382*H382</f>
        <v>103.98960000000001</v>
      </c>
      <c r="K382" s="195">
        <f>J382/I382</f>
        <v>1.0400000000000003</v>
      </c>
      <c r="O382" s="188"/>
    </row>
    <row r="383" spans="1:11" ht="32.25" customHeight="1">
      <c r="A383" s="378"/>
      <c r="B383" s="422"/>
      <c r="C383" s="165"/>
      <c r="D383" s="7"/>
      <c r="E383" s="7" t="s">
        <v>18</v>
      </c>
      <c r="F383" s="7"/>
      <c r="G383" s="7" t="s">
        <v>18</v>
      </c>
      <c r="H383" s="123" t="s">
        <v>20</v>
      </c>
      <c r="I383" s="8" t="s">
        <v>21</v>
      </c>
      <c r="J383" s="34" t="s">
        <v>21</v>
      </c>
      <c r="K383" s="64"/>
    </row>
    <row r="384" spans="1:11" ht="27" customHeight="1">
      <c r="A384" s="382" t="s">
        <v>58</v>
      </c>
      <c r="B384" s="417" t="s">
        <v>92</v>
      </c>
      <c r="C384" s="170"/>
      <c r="D384" s="9"/>
      <c r="E384" s="9">
        <f>E378</f>
        <v>25.25</v>
      </c>
      <c r="F384" s="9"/>
      <c r="G384" s="9">
        <f>G378</f>
        <v>26.26</v>
      </c>
      <c r="H384" s="135">
        <v>3.19</v>
      </c>
      <c r="I384" s="6">
        <f>E384*H384</f>
        <v>80.5475</v>
      </c>
      <c r="J384" s="30">
        <f>G384*H384</f>
        <v>83.7694</v>
      </c>
      <c r="K384" s="195">
        <f>J384/I384</f>
        <v>1.04</v>
      </c>
    </row>
    <row r="385" spans="1:11" ht="31.5" customHeight="1">
      <c r="A385" s="383"/>
      <c r="B385" s="418"/>
      <c r="C385" s="169"/>
      <c r="D385" s="10"/>
      <c r="E385" s="10" t="s">
        <v>18</v>
      </c>
      <c r="F385" s="10"/>
      <c r="G385" s="10" t="s">
        <v>18</v>
      </c>
      <c r="H385" s="126" t="s">
        <v>20</v>
      </c>
      <c r="I385" s="10" t="s">
        <v>21</v>
      </c>
      <c r="J385" s="81" t="s">
        <v>21</v>
      </c>
      <c r="K385" s="64"/>
    </row>
    <row r="386" spans="1:15" s="3" customFormat="1" ht="18.75" customHeight="1" hidden="1">
      <c r="A386" s="104"/>
      <c r="B386" s="491"/>
      <c r="C386" s="492"/>
      <c r="D386" s="492"/>
      <c r="E386" s="492"/>
      <c r="F386" s="492"/>
      <c r="G386" s="492"/>
      <c r="H386" s="492"/>
      <c r="I386" s="492"/>
      <c r="J386" s="493"/>
      <c r="K386" s="66"/>
      <c r="O386" s="26"/>
    </row>
    <row r="387" spans="1:15" s="18" customFormat="1" ht="56.25" customHeight="1" hidden="1">
      <c r="A387" s="378" t="s">
        <v>61</v>
      </c>
      <c r="B387" s="494" t="s">
        <v>83</v>
      </c>
      <c r="C387" s="171"/>
      <c r="D387" s="6">
        <v>7.74</v>
      </c>
      <c r="E387" s="6">
        <f>D387*1.18</f>
        <v>9.1332</v>
      </c>
      <c r="F387" s="6">
        <v>7.74</v>
      </c>
      <c r="G387" s="6">
        <f>F387*1.18</f>
        <v>9.1332</v>
      </c>
      <c r="H387" s="373" t="s">
        <v>10</v>
      </c>
      <c r="I387" s="6">
        <f>E387</f>
        <v>9.1332</v>
      </c>
      <c r="J387" s="30" t="str">
        <f>H387</f>
        <v>по приборам учета</v>
      </c>
      <c r="K387" s="66"/>
      <c r="O387" s="188"/>
    </row>
    <row r="388" spans="1:15" s="18" customFormat="1" ht="18.75" customHeight="1" hidden="1">
      <c r="A388" s="378"/>
      <c r="B388" s="495"/>
      <c r="C388" s="156"/>
      <c r="D388" s="7" t="s">
        <v>18</v>
      </c>
      <c r="E388" s="7" t="s">
        <v>18</v>
      </c>
      <c r="F388" s="7" t="s">
        <v>18</v>
      </c>
      <c r="G388" s="7" t="s">
        <v>18</v>
      </c>
      <c r="H388" s="373"/>
      <c r="I388" s="7" t="s">
        <v>18</v>
      </c>
      <c r="J388" s="33" t="s">
        <v>18</v>
      </c>
      <c r="K388" s="66"/>
      <c r="O388" s="188"/>
    </row>
    <row r="389" spans="1:11" ht="18.75" customHeight="1" hidden="1">
      <c r="A389" s="378"/>
      <c r="B389" s="375"/>
      <c r="C389" s="143"/>
      <c r="D389" s="6"/>
      <c r="E389" s="6"/>
      <c r="F389" s="6"/>
      <c r="G389" s="6"/>
      <c r="H389" s="270"/>
      <c r="I389" s="6"/>
      <c r="J389" s="30"/>
      <c r="K389" s="66"/>
    </row>
    <row r="390" spans="1:11" ht="18.75" customHeight="1" hidden="1">
      <c r="A390" s="378"/>
      <c r="B390" s="375"/>
      <c r="C390" s="156"/>
      <c r="D390" s="8"/>
      <c r="E390" s="8"/>
      <c r="F390" s="8"/>
      <c r="G390" s="8"/>
      <c r="H390" s="123"/>
      <c r="I390" s="8"/>
      <c r="J390" s="34"/>
      <c r="K390" s="66"/>
    </row>
    <row r="391" spans="1:11" ht="18.75" customHeight="1" hidden="1">
      <c r="A391" s="378"/>
      <c r="B391" s="371"/>
      <c r="C391" s="143"/>
      <c r="D391" s="6"/>
      <c r="E391" s="6"/>
      <c r="F391" s="6"/>
      <c r="G391" s="6"/>
      <c r="H391" s="270"/>
      <c r="I391" s="6"/>
      <c r="J391" s="30"/>
      <c r="K391" s="66"/>
    </row>
    <row r="392" spans="1:11" ht="18.75" customHeight="1" hidden="1">
      <c r="A392" s="378"/>
      <c r="B392" s="377"/>
      <c r="C392" s="156"/>
      <c r="D392" s="7"/>
      <c r="E392" s="7"/>
      <c r="F392" s="7"/>
      <c r="G392" s="7"/>
      <c r="H392" s="123"/>
      <c r="I392" s="8"/>
      <c r="J392" s="34"/>
      <c r="K392" s="66"/>
    </row>
    <row r="393" spans="1:11" ht="18.75" customHeight="1" hidden="1">
      <c r="A393" s="382"/>
      <c r="B393" s="371"/>
      <c r="C393" s="143"/>
      <c r="D393" s="6"/>
      <c r="E393" s="6"/>
      <c r="F393" s="6"/>
      <c r="G393" s="6"/>
      <c r="H393" s="270"/>
      <c r="I393" s="6"/>
      <c r="J393" s="30"/>
      <c r="K393" s="66"/>
    </row>
    <row r="394" spans="1:11" ht="18.75" customHeight="1" hidden="1">
      <c r="A394" s="383"/>
      <c r="B394" s="377"/>
      <c r="C394" s="156"/>
      <c r="D394" s="7"/>
      <c r="E394" s="7"/>
      <c r="F394" s="7"/>
      <c r="G394" s="7"/>
      <c r="H394" s="123"/>
      <c r="I394" s="8"/>
      <c r="J394" s="34"/>
      <c r="K394" s="66"/>
    </row>
    <row r="395" spans="1:11" ht="18.75" customHeight="1" hidden="1">
      <c r="A395" s="378"/>
      <c r="B395" s="417"/>
      <c r="C395" s="168"/>
      <c r="D395" s="9"/>
      <c r="E395" s="9"/>
      <c r="F395" s="9"/>
      <c r="G395" s="9"/>
      <c r="H395" s="135"/>
      <c r="I395" s="6"/>
      <c r="J395" s="30"/>
      <c r="K395" s="66"/>
    </row>
    <row r="396" spans="1:11" ht="18.75" customHeight="1" hidden="1">
      <c r="A396" s="378"/>
      <c r="B396" s="422"/>
      <c r="C396" s="165"/>
      <c r="D396" s="8"/>
      <c r="E396" s="8"/>
      <c r="F396" s="8"/>
      <c r="G396" s="8"/>
      <c r="H396" s="123"/>
      <c r="I396" s="8"/>
      <c r="J396" s="34"/>
      <c r="K396" s="66"/>
    </row>
    <row r="397" spans="1:11" ht="18.75" customHeight="1" hidden="1">
      <c r="A397" s="382"/>
      <c r="B397" s="417"/>
      <c r="C397" s="168"/>
      <c r="D397" s="9"/>
      <c r="E397" s="9"/>
      <c r="F397" s="9"/>
      <c r="G397" s="9"/>
      <c r="H397" s="135"/>
      <c r="I397" s="6"/>
      <c r="J397" s="30"/>
      <c r="K397" s="66"/>
    </row>
    <row r="398" spans="1:11" ht="18.75" customHeight="1" hidden="1">
      <c r="A398" s="383"/>
      <c r="B398" s="422"/>
      <c r="C398" s="165"/>
      <c r="D398" s="8"/>
      <c r="E398" s="8"/>
      <c r="F398" s="8"/>
      <c r="G398" s="8"/>
      <c r="H398" s="123"/>
      <c r="I398" s="8"/>
      <c r="J398" s="34"/>
      <c r="K398" s="66"/>
    </row>
    <row r="399" spans="1:11" ht="18.75" customHeight="1" hidden="1">
      <c r="A399" s="382"/>
      <c r="B399" s="417"/>
      <c r="C399" s="168"/>
      <c r="D399" s="9"/>
      <c r="E399" s="9"/>
      <c r="F399" s="9"/>
      <c r="G399" s="9"/>
      <c r="H399" s="135"/>
      <c r="I399" s="6"/>
      <c r="J399" s="30"/>
      <c r="K399" s="66"/>
    </row>
    <row r="400" spans="1:11" ht="18.75" customHeight="1" hidden="1">
      <c r="A400" s="383"/>
      <c r="B400" s="418"/>
      <c r="C400" s="164"/>
      <c r="D400" s="10"/>
      <c r="E400" s="10"/>
      <c r="F400" s="10"/>
      <c r="G400" s="10"/>
      <c r="H400" s="126"/>
      <c r="I400" s="10"/>
      <c r="J400" s="81"/>
      <c r="K400" s="66"/>
    </row>
    <row r="401" spans="1:15" s="3" customFormat="1" ht="45" customHeight="1">
      <c r="A401" s="104" t="s">
        <v>59</v>
      </c>
      <c r="B401" s="419" t="s">
        <v>174</v>
      </c>
      <c r="C401" s="420"/>
      <c r="D401" s="420"/>
      <c r="E401" s="420"/>
      <c r="F401" s="420"/>
      <c r="G401" s="420"/>
      <c r="H401" s="420"/>
      <c r="I401" s="420"/>
      <c r="J401" s="421"/>
      <c r="K401" s="199"/>
      <c r="O401" s="26"/>
    </row>
    <row r="402" spans="1:15" s="18" customFormat="1" ht="26.25" customHeight="1">
      <c r="A402" s="378" t="s">
        <v>60</v>
      </c>
      <c r="B402" s="385" t="s">
        <v>75</v>
      </c>
      <c r="C402" s="128" t="s">
        <v>320</v>
      </c>
      <c r="D402" s="19">
        <f>E402/1.18</f>
        <v>11.830508474576273</v>
      </c>
      <c r="E402" s="19">
        <v>13.96</v>
      </c>
      <c r="F402" s="19">
        <f>G402/1.18</f>
        <v>12.296610169491526</v>
      </c>
      <c r="G402" s="19">
        <v>14.51</v>
      </c>
      <c r="H402" s="386" t="s">
        <v>10</v>
      </c>
      <c r="I402" s="19">
        <f>E402</f>
        <v>13.96</v>
      </c>
      <c r="J402" s="36">
        <f>G402</f>
        <v>14.51</v>
      </c>
      <c r="K402" s="195">
        <f>J402/I402</f>
        <v>1.0393982808022921</v>
      </c>
      <c r="O402" s="188"/>
    </row>
    <row r="403" spans="1:15" s="18" customFormat="1" ht="24.75" customHeight="1">
      <c r="A403" s="378"/>
      <c r="B403" s="375"/>
      <c r="C403" s="223" t="s">
        <v>307</v>
      </c>
      <c r="D403" s="7" t="s">
        <v>18</v>
      </c>
      <c r="E403" s="7" t="s">
        <v>18</v>
      </c>
      <c r="F403" s="7" t="s">
        <v>18</v>
      </c>
      <c r="G403" s="7" t="s">
        <v>18</v>
      </c>
      <c r="H403" s="373"/>
      <c r="I403" s="7" t="s">
        <v>18</v>
      </c>
      <c r="J403" s="33" t="s">
        <v>18</v>
      </c>
      <c r="K403" s="64"/>
      <c r="O403" s="188"/>
    </row>
    <row r="404" spans="1:15" s="18" customFormat="1" ht="30" customHeight="1">
      <c r="A404" s="378" t="s">
        <v>61</v>
      </c>
      <c r="B404" s="375" t="s">
        <v>84</v>
      </c>
      <c r="C404" s="138"/>
      <c r="D404" s="6">
        <f>D402</f>
        <v>11.830508474576273</v>
      </c>
      <c r="E404" s="6">
        <f>E402</f>
        <v>13.96</v>
      </c>
      <c r="F404" s="6">
        <f>F402</f>
        <v>12.296610169491526</v>
      </c>
      <c r="G404" s="6">
        <f>G402</f>
        <v>14.51</v>
      </c>
      <c r="H404" s="270">
        <v>7.6</v>
      </c>
      <c r="I404" s="6">
        <f>E404*H404</f>
        <v>106.096</v>
      </c>
      <c r="J404" s="30">
        <f>G404*H404</f>
        <v>110.276</v>
      </c>
      <c r="K404" s="195">
        <f>J404/I404</f>
        <v>1.0393982808022921</v>
      </c>
      <c r="O404" s="188"/>
    </row>
    <row r="405" spans="1:15" s="18" customFormat="1" ht="44.25" customHeight="1">
      <c r="A405" s="378"/>
      <c r="B405" s="375"/>
      <c r="C405" s="138"/>
      <c r="D405" s="8" t="s">
        <v>18</v>
      </c>
      <c r="E405" s="8" t="s">
        <v>18</v>
      </c>
      <c r="F405" s="8" t="s">
        <v>18</v>
      </c>
      <c r="G405" s="8" t="s">
        <v>18</v>
      </c>
      <c r="H405" s="123" t="s">
        <v>20</v>
      </c>
      <c r="I405" s="8" t="s">
        <v>21</v>
      </c>
      <c r="J405" s="34" t="s">
        <v>21</v>
      </c>
      <c r="K405" s="64"/>
      <c r="O405" s="188"/>
    </row>
    <row r="406" spans="1:15" s="18" customFormat="1" ht="23.25" customHeight="1">
      <c r="A406" s="378"/>
      <c r="B406" s="371" t="s">
        <v>13</v>
      </c>
      <c r="C406" s="138"/>
      <c r="D406" s="6">
        <f>D404</f>
        <v>11.830508474576273</v>
      </c>
      <c r="E406" s="6">
        <f>E402</f>
        <v>13.96</v>
      </c>
      <c r="F406" s="6">
        <f>F404</f>
        <v>12.296610169491526</v>
      </c>
      <c r="G406" s="6">
        <f>G402</f>
        <v>14.51</v>
      </c>
      <c r="H406" s="270">
        <v>3.19</v>
      </c>
      <c r="I406" s="6">
        <f>E406*H406</f>
        <v>44.5324</v>
      </c>
      <c r="J406" s="30">
        <f>G406*H406</f>
        <v>46.286899999999996</v>
      </c>
      <c r="K406" s="195">
        <f>J406/I406</f>
        <v>1.0393982808022921</v>
      </c>
      <c r="O406" s="188"/>
    </row>
    <row r="407" spans="1:15" s="18" customFormat="1" ht="19.5" customHeight="1">
      <c r="A407" s="378"/>
      <c r="B407" s="377"/>
      <c r="C407" s="138"/>
      <c r="D407" s="7" t="s">
        <v>18</v>
      </c>
      <c r="E407" s="7" t="s">
        <v>18</v>
      </c>
      <c r="F407" s="7" t="s">
        <v>18</v>
      </c>
      <c r="G407" s="7" t="s">
        <v>18</v>
      </c>
      <c r="H407" s="123" t="s">
        <v>20</v>
      </c>
      <c r="I407" s="8" t="s">
        <v>21</v>
      </c>
      <c r="J407" s="34" t="s">
        <v>21</v>
      </c>
      <c r="K407" s="64"/>
      <c r="O407" s="188"/>
    </row>
    <row r="408" spans="1:11" ht="22.5" customHeight="1">
      <c r="A408" s="378"/>
      <c r="B408" s="371" t="s">
        <v>74</v>
      </c>
      <c r="C408" s="138"/>
      <c r="D408" s="6">
        <f>D402</f>
        <v>11.830508474576273</v>
      </c>
      <c r="E408" s="6">
        <f>E402</f>
        <v>13.96</v>
      </c>
      <c r="F408" s="6">
        <f>F402</f>
        <v>12.296610169491526</v>
      </c>
      <c r="G408" s="6">
        <f>G402</f>
        <v>14.51</v>
      </c>
      <c r="H408" s="270">
        <v>4.41</v>
      </c>
      <c r="I408" s="6">
        <f>E408*H408</f>
        <v>61.56360000000001</v>
      </c>
      <c r="J408" s="30">
        <f>G408*H408</f>
        <v>63.9891</v>
      </c>
      <c r="K408" s="195">
        <f>J408/I408</f>
        <v>1.0393982808022921</v>
      </c>
    </row>
    <row r="409" spans="1:11" ht="18.75" customHeight="1">
      <c r="A409" s="378"/>
      <c r="B409" s="377"/>
      <c r="C409" s="138"/>
      <c r="D409" s="7" t="s">
        <v>18</v>
      </c>
      <c r="E409" s="7" t="s">
        <v>18</v>
      </c>
      <c r="F409" s="7" t="s">
        <v>18</v>
      </c>
      <c r="G409" s="7" t="s">
        <v>18</v>
      </c>
      <c r="H409" s="123" t="s">
        <v>20</v>
      </c>
      <c r="I409" s="8" t="s">
        <v>21</v>
      </c>
      <c r="J409" s="34" t="s">
        <v>21</v>
      </c>
      <c r="K409" s="64"/>
    </row>
    <row r="410" spans="1:15" s="18" customFormat="1" ht="32.25" customHeight="1">
      <c r="A410" s="378" t="s">
        <v>62</v>
      </c>
      <c r="B410" s="417" t="s">
        <v>103</v>
      </c>
      <c r="C410" s="164"/>
      <c r="D410" s="9">
        <f>D402</f>
        <v>11.830508474576273</v>
      </c>
      <c r="E410" s="9">
        <f>E402</f>
        <v>13.96</v>
      </c>
      <c r="F410" s="9">
        <f>F402</f>
        <v>12.296610169491526</v>
      </c>
      <c r="G410" s="9">
        <f>G402</f>
        <v>14.51</v>
      </c>
      <c r="H410" s="135">
        <v>3.96</v>
      </c>
      <c r="I410" s="6">
        <f>E410*H410</f>
        <v>55.281600000000005</v>
      </c>
      <c r="J410" s="30">
        <f>G410*H410</f>
        <v>57.4596</v>
      </c>
      <c r="K410" s="195">
        <f>J410/I410</f>
        <v>1.0393982808022921</v>
      </c>
      <c r="O410" s="188"/>
    </row>
    <row r="411" spans="1:15" s="18" customFormat="1" ht="23.25" customHeight="1">
      <c r="A411" s="378"/>
      <c r="B411" s="422"/>
      <c r="C411" s="164"/>
      <c r="D411" s="8" t="s">
        <v>18</v>
      </c>
      <c r="E411" s="8" t="s">
        <v>18</v>
      </c>
      <c r="F411" s="8" t="s">
        <v>18</v>
      </c>
      <c r="G411" s="8" t="s">
        <v>18</v>
      </c>
      <c r="H411" s="123" t="s">
        <v>20</v>
      </c>
      <c r="I411" s="8" t="s">
        <v>21</v>
      </c>
      <c r="J411" s="34" t="s">
        <v>21</v>
      </c>
      <c r="K411" s="64"/>
      <c r="O411" s="188"/>
    </row>
    <row r="412" spans="1:15" s="18" customFormat="1" ht="30.75" customHeight="1">
      <c r="A412" s="382" t="s">
        <v>63</v>
      </c>
      <c r="B412" s="417" t="s">
        <v>90</v>
      </c>
      <c r="C412" s="164"/>
      <c r="D412" s="9">
        <f>D410</f>
        <v>11.830508474576273</v>
      </c>
      <c r="E412" s="9">
        <f>E402</f>
        <v>13.96</v>
      </c>
      <c r="F412" s="9">
        <f>F410</f>
        <v>12.296610169491526</v>
      </c>
      <c r="G412" s="9">
        <f>G402</f>
        <v>14.51</v>
      </c>
      <c r="H412" s="135">
        <v>3.19</v>
      </c>
      <c r="I412" s="6">
        <f>E412*H412</f>
        <v>44.5324</v>
      </c>
      <c r="J412" s="30">
        <f>G412*H412</f>
        <v>46.286899999999996</v>
      </c>
      <c r="K412" s="195">
        <f>J412/I412</f>
        <v>1.0393982808022921</v>
      </c>
      <c r="O412" s="188"/>
    </row>
    <row r="413" spans="1:15" s="18" customFormat="1" ht="73.5" customHeight="1">
      <c r="A413" s="383"/>
      <c r="B413" s="422"/>
      <c r="C413" s="164"/>
      <c r="D413" s="8" t="s">
        <v>18</v>
      </c>
      <c r="E413" s="8" t="s">
        <v>18</v>
      </c>
      <c r="F413" s="8" t="s">
        <v>18</v>
      </c>
      <c r="G413" s="8" t="s">
        <v>18</v>
      </c>
      <c r="H413" s="123" t="s">
        <v>20</v>
      </c>
      <c r="I413" s="8" t="s">
        <v>21</v>
      </c>
      <c r="J413" s="34" t="s">
        <v>21</v>
      </c>
      <c r="K413" s="64"/>
      <c r="O413" s="188"/>
    </row>
    <row r="414" spans="1:15" s="18" customFormat="1" ht="30.75" customHeight="1">
      <c r="A414" s="382" t="s">
        <v>100</v>
      </c>
      <c r="B414" s="417" t="s">
        <v>91</v>
      </c>
      <c r="C414" s="164"/>
      <c r="D414" s="9">
        <f>D402</f>
        <v>11.830508474576273</v>
      </c>
      <c r="E414" s="9">
        <f>E402</f>
        <v>13.96</v>
      </c>
      <c r="F414" s="9">
        <f>F402</f>
        <v>12.296610169491526</v>
      </c>
      <c r="G414" s="9">
        <f>G402</f>
        <v>14.51</v>
      </c>
      <c r="H414" s="135">
        <v>1.5</v>
      </c>
      <c r="I414" s="6">
        <f>E414*H414</f>
        <v>20.94</v>
      </c>
      <c r="J414" s="30">
        <f>G414*H414</f>
        <v>21.765</v>
      </c>
      <c r="K414" s="195">
        <f>J414/I414</f>
        <v>1.0393982808022921</v>
      </c>
      <c r="O414" s="188"/>
    </row>
    <row r="415" spans="1:15" s="18" customFormat="1" ht="75" customHeight="1">
      <c r="A415" s="383"/>
      <c r="B415" s="418"/>
      <c r="C415" s="164"/>
      <c r="D415" s="10" t="s">
        <v>18</v>
      </c>
      <c r="E415" s="10" t="s">
        <v>18</v>
      </c>
      <c r="F415" s="10" t="s">
        <v>18</v>
      </c>
      <c r="G415" s="10" t="s">
        <v>18</v>
      </c>
      <c r="H415" s="126" t="s">
        <v>20</v>
      </c>
      <c r="I415" s="10" t="s">
        <v>21</v>
      </c>
      <c r="J415" s="81" t="s">
        <v>21</v>
      </c>
      <c r="K415" s="64"/>
      <c r="O415" s="188"/>
    </row>
    <row r="416" spans="1:15" s="3" customFormat="1" ht="10.5" customHeight="1" hidden="1">
      <c r="A416" s="104" t="s">
        <v>64</v>
      </c>
      <c r="B416" s="419" t="s">
        <v>173</v>
      </c>
      <c r="C416" s="420"/>
      <c r="D416" s="502"/>
      <c r="E416" s="502"/>
      <c r="F416" s="502"/>
      <c r="G416" s="502"/>
      <c r="H416" s="502"/>
      <c r="I416" s="502"/>
      <c r="J416" s="421"/>
      <c r="K416" s="199"/>
      <c r="O416" s="26"/>
    </row>
    <row r="417" spans="1:15" s="18" customFormat="1" ht="33.75" customHeight="1" hidden="1">
      <c r="A417" s="378" t="s">
        <v>65</v>
      </c>
      <c r="B417" s="372" t="s">
        <v>359</v>
      </c>
      <c r="C417" s="128" t="str">
        <f>C402</f>
        <v>№ 58/104</v>
      </c>
      <c r="D417" s="19">
        <f>E417/1.18</f>
        <v>20.177966101694917</v>
      </c>
      <c r="E417" s="19">
        <v>23.81</v>
      </c>
      <c r="F417" s="19">
        <f>G417/1.18</f>
        <v>20.177966101694917</v>
      </c>
      <c r="G417" s="19">
        <v>23.81</v>
      </c>
      <c r="H417" s="386" t="s">
        <v>10</v>
      </c>
      <c r="I417" s="19">
        <f>E417</f>
        <v>23.81</v>
      </c>
      <c r="J417" s="36">
        <f>G417</f>
        <v>23.81</v>
      </c>
      <c r="K417" s="195">
        <f>J417/I417</f>
        <v>1</v>
      </c>
      <c r="O417" s="188"/>
    </row>
    <row r="418" spans="1:15" s="18" customFormat="1" ht="46.5" customHeight="1" hidden="1">
      <c r="A418" s="378"/>
      <c r="B418" s="377"/>
      <c r="C418" s="223" t="str">
        <f>C403</f>
        <v>от 19.12.2013г.</v>
      </c>
      <c r="D418" s="7" t="s">
        <v>18</v>
      </c>
      <c r="E418" s="7" t="s">
        <v>18</v>
      </c>
      <c r="F418" s="7" t="s">
        <v>18</v>
      </c>
      <c r="G418" s="7" t="s">
        <v>18</v>
      </c>
      <c r="H418" s="373"/>
      <c r="I418" s="7" t="s">
        <v>18</v>
      </c>
      <c r="J418" s="33" t="s">
        <v>18</v>
      </c>
      <c r="K418" s="64"/>
      <c r="O418" s="188"/>
    </row>
    <row r="419" spans="1:15" s="18" customFormat="1" ht="27" customHeight="1" hidden="1">
      <c r="A419" s="378" t="s">
        <v>66</v>
      </c>
      <c r="B419" s="375" t="s">
        <v>86</v>
      </c>
      <c r="C419" s="138"/>
      <c r="D419" s="6">
        <f>D417</f>
        <v>20.177966101694917</v>
      </c>
      <c r="E419" s="6">
        <f>E417</f>
        <v>23.81</v>
      </c>
      <c r="F419" s="6">
        <f>F417</f>
        <v>20.177966101694917</v>
      </c>
      <c r="G419" s="6">
        <f>G417</f>
        <v>23.81</v>
      </c>
      <c r="H419" s="270">
        <v>7.6</v>
      </c>
      <c r="I419" s="6">
        <f>E419*H419</f>
        <v>180.956</v>
      </c>
      <c r="J419" s="30">
        <f>G419*H419</f>
        <v>180.956</v>
      </c>
      <c r="K419" s="195">
        <f>J419/I419</f>
        <v>1</v>
      </c>
      <c r="O419" s="188"/>
    </row>
    <row r="420" spans="1:15" s="18" customFormat="1" ht="58.5" customHeight="1" hidden="1">
      <c r="A420" s="378"/>
      <c r="B420" s="375"/>
      <c r="C420" s="138"/>
      <c r="D420" s="8" t="s">
        <v>18</v>
      </c>
      <c r="E420" s="8" t="s">
        <v>18</v>
      </c>
      <c r="F420" s="8" t="s">
        <v>18</v>
      </c>
      <c r="G420" s="8" t="s">
        <v>18</v>
      </c>
      <c r="H420" s="123" t="s">
        <v>20</v>
      </c>
      <c r="I420" s="8" t="s">
        <v>21</v>
      </c>
      <c r="J420" s="34" t="s">
        <v>21</v>
      </c>
      <c r="K420" s="64"/>
      <c r="O420" s="188"/>
    </row>
    <row r="421" spans="1:15" s="18" customFormat="1" ht="22.5" customHeight="1" hidden="1">
      <c r="A421" s="378" t="s">
        <v>182</v>
      </c>
      <c r="B421" s="417" t="s">
        <v>88</v>
      </c>
      <c r="C421" s="164"/>
      <c r="D421" s="6">
        <f>D417</f>
        <v>20.177966101694917</v>
      </c>
      <c r="E421" s="6">
        <f>E417</f>
        <v>23.81</v>
      </c>
      <c r="F421" s="6">
        <f>F417</f>
        <v>20.177966101694917</v>
      </c>
      <c r="G421" s="6">
        <f>G417</f>
        <v>23.81</v>
      </c>
      <c r="H421" s="270">
        <v>3.96</v>
      </c>
      <c r="I421" s="6">
        <f>E421*H421</f>
        <v>94.2876</v>
      </c>
      <c r="J421" s="30">
        <f>G421*H421</f>
        <v>94.2876</v>
      </c>
      <c r="K421" s="195">
        <f>J421/I421</f>
        <v>1</v>
      </c>
      <c r="O421" s="188"/>
    </row>
    <row r="422" spans="1:15" s="18" customFormat="1" ht="40.5" customHeight="1" hidden="1">
      <c r="A422" s="378"/>
      <c r="B422" s="422"/>
      <c r="C422" s="165"/>
      <c r="D422" s="7" t="s">
        <v>18</v>
      </c>
      <c r="E422" s="7" t="s">
        <v>18</v>
      </c>
      <c r="F422" s="7" t="s">
        <v>18</v>
      </c>
      <c r="G422" s="7" t="s">
        <v>18</v>
      </c>
      <c r="H422" s="269" t="s">
        <v>20</v>
      </c>
      <c r="I422" s="7" t="s">
        <v>21</v>
      </c>
      <c r="J422" s="33" t="s">
        <v>21</v>
      </c>
      <c r="K422" s="64"/>
      <c r="O422" s="188"/>
    </row>
    <row r="423" spans="1:15" s="18" customFormat="1" ht="27" customHeight="1" hidden="1">
      <c r="A423" s="382" t="s">
        <v>183</v>
      </c>
      <c r="B423" s="417" t="s">
        <v>92</v>
      </c>
      <c r="C423" s="170"/>
      <c r="D423" s="9">
        <f>D417</f>
        <v>20.177966101694917</v>
      </c>
      <c r="E423" s="9">
        <f>E417</f>
        <v>23.81</v>
      </c>
      <c r="F423" s="9">
        <f>F417</f>
        <v>20.177966101694917</v>
      </c>
      <c r="G423" s="9">
        <f>G417</f>
        <v>23.81</v>
      </c>
      <c r="H423" s="135">
        <v>3.19</v>
      </c>
      <c r="I423" s="6">
        <f>E423*H423</f>
        <v>75.95389999999999</v>
      </c>
      <c r="J423" s="30">
        <f>G423*H423</f>
        <v>75.95389999999999</v>
      </c>
      <c r="K423" s="195">
        <f>J423/I423</f>
        <v>1</v>
      </c>
      <c r="O423" s="188"/>
    </row>
    <row r="424" spans="1:15" s="18" customFormat="1" ht="40.5" customHeight="1" hidden="1">
      <c r="A424" s="383"/>
      <c r="B424" s="418"/>
      <c r="C424" s="169"/>
      <c r="D424" s="10" t="s">
        <v>18</v>
      </c>
      <c r="E424" s="10" t="s">
        <v>18</v>
      </c>
      <c r="F424" s="10" t="s">
        <v>18</v>
      </c>
      <c r="G424" s="10" t="s">
        <v>18</v>
      </c>
      <c r="H424" s="126" t="s">
        <v>20</v>
      </c>
      <c r="I424" s="10" t="s">
        <v>21</v>
      </c>
      <c r="J424" s="81" t="s">
        <v>21</v>
      </c>
      <c r="K424" s="64"/>
      <c r="O424" s="188"/>
    </row>
    <row r="425" spans="1:15" s="3" customFormat="1" ht="12.75" customHeight="1" hidden="1">
      <c r="A425" s="95" t="s">
        <v>67</v>
      </c>
      <c r="B425" s="379" t="s">
        <v>152</v>
      </c>
      <c r="C425" s="380"/>
      <c r="D425" s="416"/>
      <c r="E425" s="416"/>
      <c r="F425" s="416"/>
      <c r="G425" s="416"/>
      <c r="H425" s="416"/>
      <c r="I425" s="416"/>
      <c r="J425" s="381"/>
      <c r="K425" s="199"/>
      <c r="O425" s="26"/>
    </row>
    <row r="426" spans="1:15" s="18" customFormat="1" ht="34.5" customHeight="1" hidden="1">
      <c r="A426" s="378" t="s">
        <v>68</v>
      </c>
      <c r="B426" s="375" t="s">
        <v>75</v>
      </c>
      <c r="C426" s="138" t="s">
        <v>212</v>
      </c>
      <c r="D426" s="19">
        <f>E426/1.18</f>
        <v>12</v>
      </c>
      <c r="E426" s="19">
        <v>14.16</v>
      </c>
      <c r="F426" s="19">
        <f>G426/1.18</f>
        <v>12</v>
      </c>
      <c r="G426" s="19">
        <v>14.16</v>
      </c>
      <c r="H426" s="386" t="s">
        <v>10</v>
      </c>
      <c r="I426" s="19">
        <f>E426</f>
        <v>14.16</v>
      </c>
      <c r="J426" s="36">
        <f>G426</f>
        <v>14.16</v>
      </c>
      <c r="K426" s="195">
        <f>J426/I426</f>
        <v>1</v>
      </c>
      <c r="O426" s="188"/>
    </row>
    <row r="427" spans="1:15" s="18" customFormat="1" ht="39.75" customHeight="1" hidden="1">
      <c r="A427" s="378"/>
      <c r="B427" s="375"/>
      <c r="C427" s="152" t="s">
        <v>206</v>
      </c>
      <c r="D427" s="7" t="s">
        <v>18</v>
      </c>
      <c r="E427" s="7" t="s">
        <v>18</v>
      </c>
      <c r="F427" s="7" t="s">
        <v>18</v>
      </c>
      <c r="G427" s="7" t="s">
        <v>18</v>
      </c>
      <c r="H427" s="373"/>
      <c r="I427" s="7" t="s">
        <v>18</v>
      </c>
      <c r="J427" s="33" t="s">
        <v>18</v>
      </c>
      <c r="K427" s="64"/>
      <c r="O427" s="188"/>
    </row>
    <row r="428" spans="1:15" s="18" customFormat="1" ht="33" customHeight="1" hidden="1">
      <c r="A428" s="378" t="s">
        <v>69</v>
      </c>
      <c r="B428" s="375" t="s">
        <v>84</v>
      </c>
      <c r="C428" s="138"/>
      <c r="D428" s="6">
        <f>D426</f>
        <v>12</v>
      </c>
      <c r="E428" s="6">
        <f>E426</f>
        <v>14.16</v>
      </c>
      <c r="F428" s="6">
        <f>F426</f>
        <v>12</v>
      </c>
      <c r="G428" s="6">
        <f>G426</f>
        <v>14.16</v>
      </c>
      <c r="H428" s="270">
        <v>7.6</v>
      </c>
      <c r="I428" s="6">
        <f>E428*H428</f>
        <v>107.616</v>
      </c>
      <c r="J428" s="30">
        <f>G428*H428</f>
        <v>107.616</v>
      </c>
      <c r="K428" s="195">
        <f>J428/I428</f>
        <v>1</v>
      </c>
      <c r="O428" s="188"/>
    </row>
    <row r="429" spans="1:15" s="18" customFormat="1" ht="42" customHeight="1" hidden="1">
      <c r="A429" s="378"/>
      <c r="B429" s="375"/>
      <c r="C429" s="138"/>
      <c r="D429" s="8" t="s">
        <v>18</v>
      </c>
      <c r="E429" s="8" t="s">
        <v>18</v>
      </c>
      <c r="F429" s="8" t="s">
        <v>18</v>
      </c>
      <c r="G429" s="8" t="s">
        <v>18</v>
      </c>
      <c r="H429" s="123" t="s">
        <v>20</v>
      </c>
      <c r="I429" s="8" t="s">
        <v>21</v>
      </c>
      <c r="J429" s="34" t="s">
        <v>21</v>
      </c>
      <c r="K429" s="64"/>
      <c r="O429" s="188"/>
    </row>
    <row r="430" spans="1:15" s="18" customFormat="1" ht="21.75" customHeight="1" hidden="1">
      <c r="A430" s="378"/>
      <c r="B430" s="371" t="s">
        <v>13</v>
      </c>
      <c r="C430" s="138"/>
      <c r="D430" s="6">
        <f>D428</f>
        <v>12</v>
      </c>
      <c r="E430" s="6">
        <f>E426</f>
        <v>14.16</v>
      </c>
      <c r="F430" s="6">
        <f>F428</f>
        <v>12</v>
      </c>
      <c r="G430" s="6">
        <f>G426</f>
        <v>14.16</v>
      </c>
      <c r="H430" s="270">
        <v>3.19</v>
      </c>
      <c r="I430" s="6">
        <f>E430*H430</f>
        <v>45.1704</v>
      </c>
      <c r="J430" s="30">
        <f>G430*H430</f>
        <v>45.1704</v>
      </c>
      <c r="K430" s="195">
        <f>J430/I430</f>
        <v>1</v>
      </c>
      <c r="O430" s="188"/>
    </row>
    <row r="431" spans="1:15" s="18" customFormat="1" ht="25.5" customHeight="1" hidden="1">
      <c r="A431" s="378"/>
      <c r="B431" s="377"/>
      <c r="C431" s="138"/>
      <c r="D431" s="7" t="s">
        <v>18</v>
      </c>
      <c r="E431" s="7" t="s">
        <v>18</v>
      </c>
      <c r="F431" s="7" t="s">
        <v>18</v>
      </c>
      <c r="G431" s="7" t="s">
        <v>18</v>
      </c>
      <c r="H431" s="123" t="s">
        <v>20</v>
      </c>
      <c r="I431" s="8" t="s">
        <v>21</v>
      </c>
      <c r="J431" s="34" t="s">
        <v>21</v>
      </c>
      <c r="K431" s="64"/>
      <c r="O431" s="188"/>
    </row>
    <row r="432" spans="1:15" s="18" customFormat="1" ht="24" customHeight="1" hidden="1">
      <c r="A432" s="382"/>
      <c r="B432" s="371" t="s">
        <v>74</v>
      </c>
      <c r="C432" s="138"/>
      <c r="D432" s="6">
        <f>D426</f>
        <v>12</v>
      </c>
      <c r="E432" s="6">
        <f>E426</f>
        <v>14.16</v>
      </c>
      <c r="F432" s="6">
        <f>F426</f>
        <v>12</v>
      </c>
      <c r="G432" s="6">
        <f>G426</f>
        <v>14.16</v>
      </c>
      <c r="H432" s="270">
        <v>4.41</v>
      </c>
      <c r="I432" s="6">
        <f>E432*H432</f>
        <v>62.445600000000006</v>
      </c>
      <c r="J432" s="30">
        <f>G432*H432</f>
        <v>62.445600000000006</v>
      </c>
      <c r="K432" s="195">
        <f>J432/I432</f>
        <v>1</v>
      </c>
      <c r="O432" s="188"/>
    </row>
    <row r="433" spans="1:15" s="18" customFormat="1" ht="21.75" customHeight="1" hidden="1">
      <c r="A433" s="383"/>
      <c r="B433" s="377"/>
      <c r="C433" s="138"/>
      <c r="D433" s="7" t="s">
        <v>18</v>
      </c>
      <c r="E433" s="7" t="s">
        <v>18</v>
      </c>
      <c r="F433" s="7" t="s">
        <v>18</v>
      </c>
      <c r="G433" s="7" t="s">
        <v>18</v>
      </c>
      <c r="H433" s="123" t="s">
        <v>20</v>
      </c>
      <c r="I433" s="8" t="s">
        <v>21</v>
      </c>
      <c r="J433" s="34" t="s">
        <v>21</v>
      </c>
      <c r="K433" s="64"/>
      <c r="O433" s="188"/>
    </row>
    <row r="434" spans="1:15" s="18" customFormat="1" ht="30.75" customHeight="1" hidden="1">
      <c r="A434" s="378" t="s">
        <v>184</v>
      </c>
      <c r="B434" s="417" t="s">
        <v>103</v>
      </c>
      <c r="C434" s="164"/>
      <c r="D434" s="9">
        <f>D426</f>
        <v>12</v>
      </c>
      <c r="E434" s="9">
        <f>E426</f>
        <v>14.16</v>
      </c>
      <c r="F434" s="9">
        <f>F426</f>
        <v>12</v>
      </c>
      <c r="G434" s="9">
        <f>G426</f>
        <v>14.16</v>
      </c>
      <c r="H434" s="135">
        <v>3.96</v>
      </c>
      <c r="I434" s="6">
        <f>E434*H434</f>
        <v>56.0736</v>
      </c>
      <c r="J434" s="30">
        <f>G434*H434</f>
        <v>56.0736</v>
      </c>
      <c r="K434" s="195">
        <f>J434/I434</f>
        <v>1</v>
      </c>
      <c r="O434" s="188"/>
    </row>
    <row r="435" spans="1:15" s="18" customFormat="1" ht="48" customHeight="1" hidden="1">
      <c r="A435" s="378"/>
      <c r="B435" s="422"/>
      <c r="C435" s="164"/>
      <c r="D435" s="8" t="s">
        <v>18</v>
      </c>
      <c r="E435" s="8" t="s">
        <v>18</v>
      </c>
      <c r="F435" s="8" t="s">
        <v>18</v>
      </c>
      <c r="G435" s="8" t="s">
        <v>18</v>
      </c>
      <c r="H435" s="123" t="s">
        <v>20</v>
      </c>
      <c r="I435" s="8" t="s">
        <v>21</v>
      </c>
      <c r="J435" s="34" t="s">
        <v>21</v>
      </c>
      <c r="K435" s="64"/>
      <c r="O435" s="188"/>
    </row>
    <row r="436" spans="1:15" s="18" customFormat="1" ht="32.25" customHeight="1" hidden="1">
      <c r="A436" s="382" t="s">
        <v>185</v>
      </c>
      <c r="B436" s="417" t="s">
        <v>90</v>
      </c>
      <c r="C436" s="164"/>
      <c r="D436" s="9">
        <f>D434</f>
        <v>12</v>
      </c>
      <c r="E436" s="9">
        <f>E426</f>
        <v>14.16</v>
      </c>
      <c r="F436" s="9">
        <f>F434</f>
        <v>12</v>
      </c>
      <c r="G436" s="9">
        <f>G426</f>
        <v>14.16</v>
      </c>
      <c r="H436" s="135">
        <v>3.19</v>
      </c>
      <c r="I436" s="6">
        <f>I430</f>
        <v>45.1704</v>
      </c>
      <c r="J436" s="30">
        <f>J430</f>
        <v>45.1704</v>
      </c>
      <c r="K436" s="195">
        <f>J436/I436</f>
        <v>1</v>
      </c>
      <c r="O436" s="188"/>
    </row>
    <row r="437" spans="1:15" s="18" customFormat="1" ht="44.25" customHeight="1" hidden="1">
      <c r="A437" s="383"/>
      <c r="B437" s="422"/>
      <c r="C437" s="164"/>
      <c r="D437" s="8" t="s">
        <v>18</v>
      </c>
      <c r="E437" s="8" t="s">
        <v>18</v>
      </c>
      <c r="F437" s="8" t="s">
        <v>18</v>
      </c>
      <c r="G437" s="8" t="s">
        <v>18</v>
      </c>
      <c r="H437" s="123" t="s">
        <v>20</v>
      </c>
      <c r="I437" s="8" t="s">
        <v>21</v>
      </c>
      <c r="J437" s="34" t="s">
        <v>21</v>
      </c>
      <c r="K437" s="64"/>
      <c r="O437" s="188"/>
    </row>
    <row r="438" spans="1:15" s="18" customFormat="1" ht="30.75" customHeight="1" hidden="1">
      <c r="A438" s="382" t="s">
        <v>186</v>
      </c>
      <c r="B438" s="417" t="s">
        <v>91</v>
      </c>
      <c r="C438" s="164"/>
      <c r="D438" s="9">
        <f>D426</f>
        <v>12</v>
      </c>
      <c r="E438" s="9">
        <f>E426</f>
        <v>14.16</v>
      </c>
      <c r="F438" s="9">
        <f>F426</f>
        <v>12</v>
      </c>
      <c r="G438" s="9">
        <f>G426</f>
        <v>14.16</v>
      </c>
      <c r="H438" s="135">
        <v>1.5</v>
      </c>
      <c r="I438" s="6">
        <f>E438*H438</f>
        <v>21.240000000000002</v>
      </c>
      <c r="J438" s="30">
        <f>G438*H438</f>
        <v>21.240000000000002</v>
      </c>
      <c r="K438" s="195">
        <f>J438/I438</f>
        <v>1</v>
      </c>
      <c r="O438" s="188"/>
    </row>
    <row r="439" spans="1:15" s="18" customFormat="1" ht="63.75" customHeight="1" hidden="1">
      <c r="A439" s="383"/>
      <c r="B439" s="418"/>
      <c r="C439" s="164"/>
      <c r="D439" s="10" t="s">
        <v>18</v>
      </c>
      <c r="E439" s="10" t="s">
        <v>18</v>
      </c>
      <c r="F439" s="10" t="s">
        <v>18</v>
      </c>
      <c r="G439" s="10" t="s">
        <v>18</v>
      </c>
      <c r="H439" s="126" t="s">
        <v>20</v>
      </c>
      <c r="I439" s="10" t="s">
        <v>21</v>
      </c>
      <c r="J439" s="81" t="s">
        <v>21</v>
      </c>
      <c r="K439" s="64"/>
      <c r="O439" s="188"/>
    </row>
    <row r="440" spans="1:15" s="3" customFormat="1" ht="31.5" customHeight="1" hidden="1">
      <c r="A440" s="20" t="s">
        <v>101</v>
      </c>
      <c r="B440" s="419" t="s">
        <v>199</v>
      </c>
      <c r="C440" s="420"/>
      <c r="D440" s="420"/>
      <c r="E440" s="420"/>
      <c r="F440" s="420"/>
      <c r="G440" s="420"/>
      <c r="H440" s="420"/>
      <c r="I440" s="420"/>
      <c r="J440" s="421"/>
      <c r="K440" s="199"/>
      <c r="O440" s="26"/>
    </row>
    <row r="441" spans="1:15" s="18" customFormat="1" ht="28.5" customHeight="1" hidden="1">
      <c r="A441" s="378" t="s">
        <v>105</v>
      </c>
      <c r="B441" s="385" t="s">
        <v>75</v>
      </c>
      <c r="C441" s="138" t="s">
        <v>236</v>
      </c>
      <c r="D441" s="19">
        <f>E441/1.18</f>
        <v>7.66949152542373</v>
      </c>
      <c r="E441" s="19">
        <v>9.05</v>
      </c>
      <c r="F441" s="19">
        <f>G441/1.18</f>
        <v>7.66949152542373</v>
      </c>
      <c r="G441" s="19">
        <v>9.05</v>
      </c>
      <c r="H441" s="386" t="s">
        <v>10</v>
      </c>
      <c r="I441" s="19">
        <f>E441</f>
        <v>9.05</v>
      </c>
      <c r="J441" s="36">
        <f>G441</f>
        <v>9.05</v>
      </c>
      <c r="K441" s="195">
        <f>J441/I441</f>
        <v>1</v>
      </c>
      <c r="O441" s="188"/>
    </row>
    <row r="442" spans="1:15" s="18" customFormat="1" ht="30" customHeight="1" hidden="1">
      <c r="A442" s="378"/>
      <c r="B442" s="375"/>
      <c r="C442" s="152" t="s">
        <v>206</v>
      </c>
      <c r="D442" s="7" t="s">
        <v>18</v>
      </c>
      <c r="E442" s="7" t="s">
        <v>18</v>
      </c>
      <c r="F442" s="7" t="s">
        <v>18</v>
      </c>
      <c r="G442" s="7" t="s">
        <v>18</v>
      </c>
      <c r="H442" s="373"/>
      <c r="I442" s="7" t="s">
        <v>18</v>
      </c>
      <c r="J442" s="33" t="s">
        <v>18</v>
      </c>
      <c r="K442" s="64"/>
      <c r="O442" s="188"/>
    </row>
    <row r="443" spans="1:12" ht="36" customHeight="1" hidden="1">
      <c r="A443" s="378" t="s">
        <v>106</v>
      </c>
      <c r="B443" s="375" t="s">
        <v>84</v>
      </c>
      <c r="C443" s="138"/>
      <c r="D443" s="6">
        <f>D441</f>
        <v>7.66949152542373</v>
      </c>
      <c r="E443" s="6">
        <f>E441</f>
        <v>9.05</v>
      </c>
      <c r="F443" s="6">
        <f>F441</f>
        <v>7.66949152542373</v>
      </c>
      <c r="G443" s="6">
        <f>G441</f>
        <v>9.05</v>
      </c>
      <c r="H443" s="136">
        <v>7.5</v>
      </c>
      <c r="I443" s="6">
        <f>61.95</f>
        <v>61.95</v>
      </c>
      <c r="J443" s="30">
        <f>G443*H443</f>
        <v>67.875</v>
      </c>
      <c r="K443" s="195">
        <f>J443/I443</f>
        <v>1.0956416464891041</v>
      </c>
      <c r="L443" s="90" t="s">
        <v>268</v>
      </c>
    </row>
    <row r="444" spans="1:11" ht="60.75" customHeight="1" hidden="1">
      <c r="A444" s="378"/>
      <c r="B444" s="375"/>
      <c r="C444" s="138"/>
      <c r="D444" s="8" t="s">
        <v>18</v>
      </c>
      <c r="E444" s="8" t="s">
        <v>18</v>
      </c>
      <c r="F444" s="8" t="s">
        <v>18</v>
      </c>
      <c r="G444" s="8" t="s">
        <v>18</v>
      </c>
      <c r="H444" s="123" t="s">
        <v>20</v>
      </c>
      <c r="I444" s="8" t="s">
        <v>21</v>
      </c>
      <c r="J444" s="34" t="s">
        <v>21</v>
      </c>
      <c r="K444" s="64"/>
    </row>
    <row r="445" spans="1:12" ht="16.5" customHeight="1" hidden="1">
      <c r="A445" s="378"/>
      <c r="B445" s="371" t="s">
        <v>13</v>
      </c>
      <c r="C445" s="138"/>
      <c r="D445" s="6">
        <f>D441</f>
        <v>7.66949152542373</v>
      </c>
      <c r="E445" s="6">
        <f>E441</f>
        <v>9.05</v>
      </c>
      <c r="F445" s="6">
        <f>F441</f>
        <v>7.66949152542373</v>
      </c>
      <c r="G445" s="6">
        <f>G441</f>
        <v>9.05</v>
      </c>
      <c r="H445" s="136">
        <v>3.6</v>
      </c>
      <c r="I445" s="6">
        <v>28.53</v>
      </c>
      <c r="J445" s="30">
        <f>G445*H445</f>
        <v>32.580000000000005</v>
      </c>
      <c r="K445" s="195">
        <f>J445/I445</f>
        <v>1.1419558359621453</v>
      </c>
      <c r="L445" s="90" t="s">
        <v>268</v>
      </c>
    </row>
    <row r="446" spans="1:11" ht="29.25" customHeight="1" hidden="1">
      <c r="A446" s="378"/>
      <c r="B446" s="377"/>
      <c r="C446" s="138"/>
      <c r="D446" s="7" t="s">
        <v>18</v>
      </c>
      <c r="E446" s="7" t="s">
        <v>18</v>
      </c>
      <c r="F446" s="7" t="s">
        <v>18</v>
      </c>
      <c r="G446" s="7" t="s">
        <v>18</v>
      </c>
      <c r="H446" s="123" t="s">
        <v>20</v>
      </c>
      <c r="I446" s="8" t="s">
        <v>21</v>
      </c>
      <c r="J446" s="34" t="s">
        <v>21</v>
      </c>
      <c r="K446" s="64"/>
    </row>
    <row r="447" spans="1:12" ht="19.5" customHeight="1" hidden="1">
      <c r="A447" s="382"/>
      <c r="B447" s="371" t="s">
        <v>74</v>
      </c>
      <c r="C447" s="138"/>
      <c r="D447" s="6">
        <f>D441</f>
        <v>7.66949152542373</v>
      </c>
      <c r="E447" s="6">
        <f>E441</f>
        <v>9.05</v>
      </c>
      <c r="F447" s="6">
        <f>F441</f>
        <v>7.66949152542373</v>
      </c>
      <c r="G447" s="6">
        <f>G441</f>
        <v>9.05</v>
      </c>
      <c r="H447" s="136">
        <v>3.9</v>
      </c>
      <c r="I447" s="6">
        <v>33.42</v>
      </c>
      <c r="J447" s="30">
        <f>G447*H447</f>
        <v>35.295</v>
      </c>
      <c r="K447" s="195">
        <f>J447/I447</f>
        <v>1.0561041292639137</v>
      </c>
      <c r="L447" s="90" t="s">
        <v>268</v>
      </c>
    </row>
    <row r="448" spans="1:12" ht="23.25" customHeight="1" hidden="1">
      <c r="A448" s="383"/>
      <c r="B448" s="372"/>
      <c r="C448" s="138"/>
      <c r="D448" s="7" t="s">
        <v>18</v>
      </c>
      <c r="E448" s="7" t="s">
        <v>18</v>
      </c>
      <c r="F448" s="7" t="s">
        <v>18</v>
      </c>
      <c r="G448" s="7" t="s">
        <v>18</v>
      </c>
      <c r="H448" s="126" t="s">
        <v>20</v>
      </c>
      <c r="I448" s="10" t="s">
        <v>21</v>
      </c>
      <c r="J448" s="81" t="s">
        <v>21</v>
      </c>
      <c r="K448" s="64"/>
      <c r="L448" s="91"/>
    </row>
    <row r="449" spans="1:12" ht="8.25" customHeight="1" hidden="1">
      <c r="A449" s="378" t="s">
        <v>107</v>
      </c>
      <c r="B449" s="375" t="s">
        <v>202</v>
      </c>
      <c r="C449" s="138"/>
      <c r="D449" s="19">
        <f>D441</f>
        <v>7.66949152542373</v>
      </c>
      <c r="E449" s="6">
        <f>E441</f>
        <v>9.05</v>
      </c>
      <c r="F449" s="19">
        <f>F441</f>
        <v>7.66949152542373</v>
      </c>
      <c r="G449" s="6">
        <f>G441</f>
        <v>9.05</v>
      </c>
      <c r="H449" s="136">
        <v>6.39</v>
      </c>
      <c r="I449" s="6">
        <v>60.23</v>
      </c>
      <c r="J449" s="30">
        <f>G449*H449</f>
        <v>57.8295</v>
      </c>
      <c r="K449" s="195">
        <f>J449/I449</f>
        <v>0.9601444462892247</v>
      </c>
      <c r="L449" s="90" t="s">
        <v>268</v>
      </c>
    </row>
    <row r="450" spans="1:11" ht="38.25" customHeight="1" hidden="1">
      <c r="A450" s="378"/>
      <c r="B450" s="375"/>
      <c r="C450" s="138"/>
      <c r="D450" s="8" t="s">
        <v>18</v>
      </c>
      <c r="E450" s="8" t="s">
        <v>18</v>
      </c>
      <c r="F450" s="8" t="s">
        <v>18</v>
      </c>
      <c r="G450" s="8" t="s">
        <v>18</v>
      </c>
      <c r="H450" s="123" t="s">
        <v>20</v>
      </c>
      <c r="I450" s="8" t="s">
        <v>21</v>
      </c>
      <c r="J450" s="34" t="s">
        <v>21</v>
      </c>
      <c r="K450" s="64"/>
    </row>
    <row r="451" spans="1:11" ht="20.25" customHeight="1" hidden="1">
      <c r="A451" s="378" t="s">
        <v>108</v>
      </c>
      <c r="B451" s="375" t="s">
        <v>203</v>
      </c>
      <c r="C451" s="138"/>
      <c r="D451" s="19">
        <f>D441</f>
        <v>7.66949152542373</v>
      </c>
      <c r="E451" s="6">
        <f>E441</f>
        <v>9.05</v>
      </c>
      <c r="F451" s="19">
        <f>F441</f>
        <v>7.66949152542373</v>
      </c>
      <c r="G451" s="6">
        <f>G441</f>
        <v>9.05</v>
      </c>
      <c r="H451" s="270">
        <v>2.74</v>
      </c>
      <c r="I451" s="6">
        <f>E451*H451</f>
        <v>24.797000000000004</v>
      </c>
      <c r="J451" s="30">
        <f>G451*H451</f>
        <v>24.797000000000004</v>
      </c>
      <c r="K451" s="195">
        <f>J451/I451</f>
        <v>1</v>
      </c>
    </row>
    <row r="452" spans="1:11" ht="38.25" customHeight="1" hidden="1">
      <c r="A452" s="378"/>
      <c r="B452" s="376"/>
      <c r="C452" s="138"/>
      <c r="D452" s="10" t="s">
        <v>18</v>
      </c>
      <c r="E452" s="10" t="s">
        <v>18</v>
      </c>
      <c r="F452" s="10" t="s">
        <v>18</v>
      </c>
      <c r="G452" s="10" t="s">
        <v>18</v>
      </c>
      <c r="H452" s="126" t="s">
        <v>20</v>
      </c>
      <c r="I452" s="10" t="s">
        <v>21</v>
      </c>
      <c r="J452" s="81" t="s">
        <v>21</v>
      </c>
      <c r="K452" s="64"/>
    </row>
    <row r="453" spans="1:11" ht="25.5" customHeight="1" hidden="1">
      <c r="A453" s="378" t="s">
        <v>108</v>
      </c>
      <c r="B453" s="371" t="s">
        <v>13</v>
      </c>
      <c r="C453" s="138"/>
      <c r="D453" s="19">
        <f>D443</f>
        <v>7.66949152542373</v>
      </c>
      <c r="E453" s="6">
        <f>E443</f>
        <v>9.05</v>
      </c>
      <c r="F453" s="19">
        <f>F443</f>
        <v>7.66949152542373</v>
      </c>
      <c r="G453" s="6">
        <f>G443</f>
        <v>9.05</v>
      </c>
      <c r="H453" s="270">
        <v>1.52</v>
      </c>
      <c r="I453" s="6">
        <f>E453*H453</f>
        <v>13.756000000000002</v>
      </c>
      <c r="J453" s="30">
        <f>G453*H453</f>
        <v>13.756000000000002</v>
      </c>
      <c r="K453" s="195">
        <f>J453/I453</f>
        <v>1</v>
      </c>
    </row>
    <row r="454" spans="1:11" ht="24" customHeight="1" hidden="1">
      <c r="A454" s="378"/>
      <c r="B454" s="377"/>
      <c r="C454" s="138"/>
      <c r="D454" s="10" t="s">
        <v>18</v>
      </c>
      <c r="E454" s="10" t="s">
        <v>18</v>
      </c>
      <c r="F454" s="10" t="s">
        <v>18</v>
      </c>
      <c r="G454" s="10" t="s">
        <v>18</v>
      </c>
      <c r="H454" s="126" t="s">
        <v>20</v>
      </c>
      <c r="I454" s="10" t="s">
        <v>21</v>
      </c>
      <c r="J454" s="81" t="s">
        <v>21</v>
      </c>
      <c r="K454" s="64"/>
    </row>
    <row r="455" spans="1:11" ht="24" customHeight="1" hidden="1">
      <c r="A455" s="378" t="s">
        <v>108</v>
      </c>
      <c r="B455" s="371" t="s">
        <v>74</v>
      </c>
      <c r="C455" s="138"/>
      <c r="D455" s="19">
        <f>D445</f>
        <v>7.66949152542373</v>
      </c>
      <c r="E455" s="6">
        <f>E445</f>
        <v>9.05</v>
      </c>
      <c r="F455" s="19">
        <f>F445</f>
        <v>7.66949152542373</v>
      </c>
      <c r="G455" s="6">
        <f>G445</f>
        <v>9.05</v>
      </c>
      <c r="H455" s="270">
        <v>1.22</v>
      </c>
      <c r="I455" s="6">
        <f>E455*H455</f>
        <v>11.041</v>
      </c>
      <c r="J455" s="30">
        <f>G455*H455</f>
        <v>11.041</v>
      </c>
      <c r="K455" s="195">
        <f>J455/I455</f>
        <v>1</v>
      </c>
    </row>
    <row r="456" spans="1:11" ht="21" customHeight="1" hidden="1">
      <c r="A456" s="378"/>
      <c r="B456" s="372"/>
      <c r="C456" s="138"/>
      <c r="D456" s="10" t="s">
        <v>18</v>
      </c>
      <c r="E456" s="10" t="s">
        <v>18</v>
      </c>
      <c r="F456" s="10" t="s">
        <v>18</v>
      </c>
      <c r="G456" s="10" t="s">
        <v>18</v>
      </c>
      <c r="H456" s="126" t="s">
        <v>20</v>
      </c>
      <c r="I456" s="10" t="s">
        <v>21</v>
      </c>
      <c r="J456" s="81" t="s">
        <v>21</v>
      </c>
      <c r="K456" s="64"/>
    </row>
    <row r="457" spans="1:15" s="3" customFormat="1" ht="34.5" customHeight="1" hidden="1">
      <c r="A457" s="59" t="s">
        <v>260</v>
      </c>
      <c r="B457" s="419" t="s">
        <v>200</v>
      </c>
      <c r="C457" s="420"/>
      <c r="D457" s="420"/>
      <c r="E457" s="420"/>
      <c r="F457" s="420"/>
      <c r="G457" s="420"/>
      <c r="H457" s="420"/>
      <c r="I457" s="420"/>
      <c r="J457" s="421"/>
      <c r="K457" s="199"/>
      <c r="O457" s="26"/>
    </row>
    <row r="458" spans="1:15" s="18" customFormat="1" ht="34.5" customHeight="1" hidden="1">
      <c r="A458" s="378" t="s">
        <v>109</v>
      </c>
      <c r="B458" s="372" t="s">
        <v>167</v>
      </c>
      <c r="C458" s="138"/>
      <c r="D458" s="21"/>
      <c r="E458" s="21">
        <f>E460+E462</f>
        <v>13.02</v>
      </c>
      <c r="F458" s="21"/>
      <c r="G458" s="21">
        <f>G460+G462</f>
        <v>13.48</v>
      </c>
      <c r="H458" s="386" t="s">
        <v>10</v>
      </c>
      <c r="I458" s="21">
        <f>E458</f>
        <v>13.02</v>
      </c>
      <c r="J458" s="36">
        <f>G458</f>
        <v>13.48</v>
      </c>
      <c r="K458" s="195">
        <f>J458/I458</f>
        <v>1.0353302611367128</v>
      </c>
      <c r="O458" s="188"/>
    </row>
    <row r="459" spans="1:15" s="18" customFormat="1" ht="61.5" customHeight="1" hidden="1">
      <c r="A459" s="378"/>
      <c r="B459" s="377"/>
      <c r="C459" s="152"/>
      <c r="D459" s="8"/>
      <c r="E459" s="8" t="s">
        <v>18</v>
      </c>
      <c r="F459" s="8"/>
      <c r="G459" s="8" t="s">
        <v>18</v>
      </c>
      <c r="H459" s="373"/>
      <c r="I459" s="8" t="s">
        <v>18</v>
      </c>
      <c r="J459" s="34" t="s">
        <v>18</v>
      </c>
      <c r="K459" s="64"/>
      <c r="O459" s="188"/>
    </row>
    <row r="460" spans="1:15" s="18" customFormat="1" ht="21.75" customHeight="1" hidden="1">
      <c r="A460" s="378" t="s">
        <v>248</v>
      </c>
      <c r="B460" s="371" t="s">
        <v>237</v>
      </c>
      <c r="C460" s="138" t="s">
        <v>236</v>
      </c>
      <c r="D460" s="6">
        <f>E460/1.18</f>
        <v>1.423728813559322</v>
      </c>
      <c r="E460" s="6">
        <v>1.68</v>
      </c>
      <c r="F460" s="6">
        <f>G460/1.18</f>
        <v>1.423728813559322</v>
      </c>
      <c r="G460" s="6">
        <v>1.68</v>
      </c>
      <c r="H460" s="373" t="s">
        <v>10</v>
      </c>
      <c r="I460" s="6">
        <f>E460</f>
        <v>1.68</v>
      </c>
      <c r="J460" s="30">
        <f>G460</f>
        <v>1.68</v>
      </c>
      <c r="K460" s="195">
        <f>J460/I460</f>
        <v>1</v>
      </c>
      <c r="O460" s="188"/>
    </row>
    <row r="461" spans="1:15" s="18" customFormat="1" ht="36.75" customHeight="1" hidden="1">
      <c r="A461" s="378"/>
      <c r="B461" s="377"/>
      <c r="C461" s="152" t="s">
        <v>206</v>
      </c>
      <c r="D461" s="7" t="s">
        <v>18</v>
      </c>
      <c r="E461" s="7" t="s">
        <v>18</v>
      </c>
      <c r="F461" s="7" t="s">
        <v>18</v>
      </c>
      <c r="G461" s="7" t="s">
        <v>18</v>
      </c>
      <c r="H461" s="373"/>
      <c r="I461" s="7" t="s">
        <v>18</v>
      </c>
      <c r="J461" s="33" t="s">
        <v>18</v>
      </c>
      <c r="K461" s="64"/>
      <c r="O461" s="188"/>
    </row>
    <row r="462" spans="1:15" s="18" customFormat="1" ht="21.75" customHeight="1" hidden="1">
      <c r="A462" s="378" t="s">
        <v>249</v>
      </c>
      <c r="B462" s="371" t="s">
        <v>238</v>
      </c>
      <c r="C462" s="143" t="s">
        <v>244</v>
      </c>
      <c r="D462" s="6"/>
      <c r="E462" s="6">
        <f>E255</f>
        <v>11.34</v>
      </c>
      <c r="F462" s="6"/>
      <c r="G462" s="6">
        <f>G255</f>
        <v>11.8</v>
      </c>
      <c r="H462" s="373" t="s">
        <v>10</v>
      </c>
      <c r="I462" s="6">
        <f>E462</f>
        <v>11.34</v>
      </c>
      <c r="J462" s="30">
        <f>G462</f>
        <v>11.8</v>
      </c>
      <c r="K462" s="63">
        <f>J462/I462</f>
        <v>1.0405643738977073</v>
      </c>
      <c r="O462" s="188"/>
    </row>
    <row r="463" spans="1:15" s="18" customFormat="1" ht="24.75" customHeight="1" hidden="1">
      <c r="A463" s="378"/>
      <c r="B463" s="377"/>
      <c r="C463" s="148" t="s">
        <v>206</v>
      </c>
      <c r="D463" s="7"/>
      <c r="E463" s="7" t="s">
        <v>18</v>
      </c>
      <c r="F463" s="7"/>
      <c r="G463" s="7" t="s">
        <v>18</v>
      </c>
      <c r="H463" s="373"/>
      <c r="I463" s="7" t="s">
        <v>18</v>
      </c>
      <c r="J463" s="33" t="s">
        <v>18</v>
      </c>
      <c r="K463" s="62"/>
      <c r="O463" s="188"/>
    </row>
    <row r="464" spans="1:12" ht="28.5" customHeight="1" hidden="1">
      <c r="A464" s="378" t="s">
        <v>110</v>
      </c>
      <c r="B464" s="375" t="s">
        <v>168</v>
      </c>
      <c r="C464" s="143"/>
      <c r="D464" s="6"/>
      <c r="E464" s="6">
        <f>E458</f>
        <v>13.02</v>
      </c>
      <c r="F464" s="6"/>
      <c r="G464" s="6">
        <f>G458</f>
        <v>13.48</v>
      </c>
      <c r="H464" s="136">
        <v>7.5</v>
      </c>
      <c r="I464" s="6">
        <v>89.15</v>
      </c>
      <c r="J464" s="30">
        <f>G464*H464</f>
        <v>101.10000000000001</v>
      </c>
      <c r="K464" s="195">
        <f>J464/I464</f>
        <v>1.134043746494672</v>
      </c>
      <c r="L464" s="90" t="s">
        <v>268</v>
      </c>
    </row>
    <row r="465" spans="1:11" ht="48.75" customHeight="1" hidden="1">
      <c r="A465" s="378"/>
      <c r="B465" s="376"/>
      <c r="C465" s="158"/>
      <c r="D465" s="10"/>
      <c r="E465" s="10" t="s">
        <v>18</v>
      </c>
      <c r="F465" s="10"/>
      <c r="G465" s="10" t="s">
        <v>18</v>
      </c>
      <c r="H465" s="126" t="s">
        <v>20</v>
      </c>
      <c r="I465" s="10" t="s">
        <v>21</v>
      </c>
      <c r="J465" s="81" t="s">
        <v>21</v>
      </c>
      <c r="K465" s="64"/>
    </row>
    <row r="466" spans="1:12" ht="41.25" customHeight="1" hidden="1">
      <c r="A466" s="378" t="s">
        <v>250</v>
      </c>
      <c r="B466" s="375" t="s">
        <v>245</v>
      </c>
      <c r="C466" s="143"/>
      <c r="D466" s="19"/>
      <c r="E466" s="6">
        <f>E458</f>
        <v>13.02</v>
      </c>
      <c r="F466" s="19"/>
      <c r="G466" s="6">
        <f>G458</f>
        <v>13.48</v>
      </c>
      <c r="H466" s="136">
        <v>6.39</v>
      </c>
      <c r="I466" s="6">
        <v>86.68</v>
      </c>
      <c r="J466" s="30">
        <f>G466*H466</f>
        <v>86.13719999999999</v>
      </c>
      <c r="K466" s="63">
        <f>J466/I466</f>
        <v>0.9937378864790031</v>
      </c>
      <c r="L466" s="90" t="s">
        <v>268</v>
      </c>
    </row>
    <row r="467" spans="1:11" ht="36" customHeight="1" hidden="1">
      <c r="A467" s="378"/>
      <c r="B467" s="375"/>
      <c r="C467" s="156"/>
      <c r="D467" s="8"/>
      <c r="E467" s="8" t="s">
        <v>18</v>
      </c>
      <c r="F467" s="8"/>
      <c r="G467" s="8" t="s">
        <v>18</v>
      </c>
      <c r="H467" s="123" t="s">
        <v>20</v>
      </c>
      <c r="I467" s="8" t="s">
        <v>21</v>
      </c>
      <c r="J467" s="34" t="s">
        <v>21</v>
      </c>
      <c r="K467" s="62"/>
    </row>
    <row r="468" spans="1:11" ht="21.75" customHeight="1" hidden="1">
      <c r="A468" s="378" t="s">
        <v>251</v>
      </c>
      <c r="B468" s="375" t="s">
        <v>246</v>
      </c>
      <c r="C468" s="138"/>
      <c r="D468" s="19"/>
      <c r="E468" s="6">
        <f>E458</f>
        <v>13.02</v>
      </c>
      <c r="F468" s="19"/>
      <c r="G468" s="6">
        <f>G458</f>
        <v>13.48</v>
      </c>
      <c r="H468" s="270">
        <v>2.74</v>
      </c>
      <c r="I468" s="6">
        <f>E468*H468</f>
        <v>35.674800000000005</v>
      </c>
      <c r="J468" s="30">
        <f>G468*H468+0.01</f>
        <v>36.9452</v>
      </c>
      <c r="K468" s="63">
        <f>J468/I468</f>
        <v>1.0356105710473498</v>
      </c>
    </row>
    <row r="469" spans="1:11" ht="26.25" customHeight="1" hidden="1">
      <c r="A469" s="382"/>
      <c r="B469" s="376"/>
      <c r="C469" s="138"/>
      <c r="D469" s="10"/>
      <c r="E469" s="10" t="s">
        <v>18</v>
      </c>
      <c r="F469" s="10"/>
      <c r="G469" s="10" t="s">
        <v>18</v>
      </c>
      <c r="H469" s="126" t="s">
        <v>20</v>
      </c>
      <c r="I469" s="10" t="s">
        <v>21</v>
      </c>
      <c r="J469" s="81" t="s">
        <v>21</v>
      </c>
      <c r="K469" s="208"/>
    </row>
    <row r="470" spans="1:15" s="3" customFormat="1" ht="48" customHeight="1" hidden="1">
      <c r="A470" s="94" t="s">
        <v>252</v>
      </c>
      <c r="B470" s="379" t="s">
        <v>177</v>
      </c>
      <c r="C470" s="380"/>
      <c r="D470" s="380"/>
      <c r="E470" s="380"/>
      <c r="F470" s="380"/>
      <c r="G470" s="380"/>
      <c r="H470" s="380"/>
      <c r="I470" s="380"/>
      <c r="J470" s="381"/>
      <c r="K470" s="199"/>
      <c r="O470" s="26"/>
    </row>
    <row r="471" spans="1:11" ht="29.25" customHeight="1" hidden="1">
      <c r="A471" s="378" t="s">
        <v>111</v>
      </c>
      <c r="B471" s="375" t="s">
        <v>75</v>
      </c>
      <c r="C471" s="143" t="s">
        <v>236</v>
      </c>
      <c r="D471" s="6">
        <f>E471/1.18</f>
        <v>18.720338983050848</v>
      </c>
      <c r="E471" s="6">
        <v>22.09</v>
      </c>
      <c r="F471" s="6">
        <f>G471/1.18</f>
        <v>18.720338983050848</v>
      </c>
      <c r="G471" s="6">
        <v>22.09</v>
      </c>
      <c r="H471" s="373" t="s">
        <v>10</v>
      </c>
      <c r="I471" s="6">
        <f>E471</f>
        <v>22.09</v>
      </c>
      <c r="J471" s="30">
        <f>G471</f>
        <v>22.09</v>
      </c>
      <c r="K471" s="195">
        <f>J471/I471</f>
        <v>1</v>
      </c>
    </row>
    <row r="472" spans="1:11" ht="36" customHeight="1" hidden="1">
      <c r="A472" s="378"/>
      <c r="B472" s="375"/>
      <c r="C472" s="148" t="s">
        <v>206</v>
      </c>
      <c r="D472" s="12" t="s">
        <v>18</v>
      </c>
      <c r="E472" s="12" t="s">
        <v>18</v>
      </c>
      <c r="F472" s="12" t="s">
        <v>18</v>
      </c>
      <c r="G472" s="12" t="s">
        <v>18</v>
      </c>
      <c r="H472" s="373"/>
      <c r="I472" s="7" t="s">
        <v>18</v>
      </c>
      <c r="J472" s="33" t="s">
        <v>18</v>
      </c>
      <c r="K472" s="64"/>
    </row>
    <row r="473" spans="1:12" ht="26.25" customHeight="1" hidden="1">
      <c r="A473" s="378" t="s">
        <v>112</v>
      </c>
      <c r="B473" s="390" t="s">
        <v>84</v>
      </c>
      <c r="C473" s="172"/>
      <c r="D473" s="6">
        <f>E473/1.18</f>
        <v>18.720338983050848</v>
      </c>
      <c r="E473" s="25">
        <f>E471</f>
        <v>22.09</v>
      </c>
      <c r="F473" s="6">
        <f>G473/1.18</f>
        <v>18.720338983050848</v>
      </c>
      <c r="G473" s="25">
        <f>G471</f>
        <v>22.09</v>
      </c>
      <c r="H473" s="143">
        <v>7.6</v>
      </c>
      <c r="I473" s="6">
        <f>E473*H473-0.01</f>
        <v>167.874</v>
      </c>
      <c r="J473" s="30">
        <f>G473*H473+0.01</f>
        <v>167.89399999999998</v>
      </c>
      <c r="K473" s="195">
        <f>J473/I473</f>
        <v>1.0001191369717763</v>
      </c>
      <c r="L473" s="90" t="s">
        <v>268</v>
      </c>
    </row>
    <row r="474" spans="1:11" ht="66.75" customHeight="1" hidden="1">
      <c r="A474" s="378"/>
      <c r="B474" s="391"/>
      <c r="C474" s="173"/>
      <c r="D474" s="22" t="s">
        <v>18</v>
      </c>
      <c r="E474" s="22" t="s">
        <v>18</v>
      </c>
      <c r="F474" s="22" t="s">
        <v>18</v>
      </c>
      <c r="G474" s="22" t="s">
        <v>18</v>
      </c>
      <c r="H474" s="123" t="s">
        <v>20</v>
      </c>
      <c r="I474" s="8" t="s">
        <v>21</v>
      </c>
      <c r="J474" s="34" t="s">
        <v>21</v>
      </c>
      <c r="K474" s="64"/>
    </row>
    <row r="475" spans="1:12" ht="23.25" customHeight="1" hidden="1">
      <c r="A475" s="378"/>
      <c r="B475" s="371" t="s">
        <v>13</v>
      </c>
      <c r="C475" s="172"/>
      <c r="D475" s="6">
        <f>E475/1.18</f>
        <v>18.720338983050848</v>
      </c>
      <c r="E475" s="25">
        <f>E471</f>
        <v>22.09</v>
      </c>
      <c r="F475" s="6">
        <f>G475/1.18</f>
        <v>18.720338983050848</v>
      </c>
      <c r="G475" s="25">
        <f>G471</f>
        <v>22.09</v>
      </c>
      <c r="H475" s="143">
        <v>3.19</v>
      </c>
      <c r="I475" s="119">
        <f>E475*H475</f>
        <v>70.4671</v>
      </c>
      <c r="J475" s="82">
        <f>G475*H475</f>
        <v>70.4671</v>
      </c>
      <c r="K475" s="195">
        <f>J475/I475</f>
        <v>1</v>
      </c>
      <c r="L475" s="90" t="s">
        <v>268</v>
      </c>
    </row>
    <row r="476" spans="1:11" ht="21" customHeight="1" hidden="1">
      <c r="A476" s="378"/>
      <c r="B476" s="377"/>
      <c r="C476" s="173"/>
      <c r="D476" s="12" t="s">
        <v>18</v>
      </c>
      <c r="E476" s="12" t="s">
        <v>18</v>
      </c>
      <c r="F476" s="12" t="s">
        <v>18</v>
      </c>
      <c r="G476" s="12" t="s">
        <v>18</v>
      </c>
      <c r="H476" s="123" t="s">
        <v>20</v>
      </c>
      <c r="I476" s="8" t="s">
        <v>21</v>
      </c>
      <c r="J476" s="34" t="s">
        <v>21</v>
      </c>
      <c r="K476" s="64"/>
    </row>
    <row r="477" spans="1:12" ht="24.75" customHeight="1" hidden="1">
      <c r="A477" s="382"/>
      <c r="B477" s="371" t="s">
        <v>74</v>
      </c>
      <c r="C477" s="172"/>
      <c r="D477" s="6">
        <f>E477/1.18</f>
        <v>18.720338983050848</v>
      </c>
      <c r="E477" s="25">
        <f>E471</f>
        <v>22.09</v>
      </c>
      <c r="F477" s="6">
        <f>G477/1.18</f>
        <v>18.720338983050848</v>
      </c>
      <c r="G477" s="25">
        <f>G471</f>
        <v>22.09</v>
      </c>
      <c r="H477" s="143">
        <v>4.41</v>
      </c>
      <c r="I477" s="119">
        <f>E477*H477</f>
        <v>97.4169</v>
      </c>
      <c r="J477" s="82">
        <f>G477*H477</f>
        <v>97.4169</v>
      </c>
      <c r="K477" s="195">
        <f>J477/I477</f>
        <v>1</v>
      </c>
      <c r="L477" s="90" t="s">
        <v>268</v>
      </c>
    </row>
    <row r="478" spans="1:11" ht="23.25" customHeight="1" hidden="1">
      <c r="A478" s="383"/>
      <c r="B478" s="377"/>
      <c r="C478" s="173"/>
      <c r="D478" s="22" t="s">
        <v>18</v>
      </c>
      <c r="E478" s="22" t="s">
        <v>18</v>
      </c>
      <c r="F478" s="22" t="s">
        <v>18</v>
      </c>
      <c r="G478" s="22" t="s">
        <v>18</v>
      </c>
      <c r="H478" s="123" t="s">
        <v>20</v>
      </c>
      <c r="I478" s="8" t="s">
        <v>21</v>
      </c>
      <c r="J478" s="34" t="s">
        <v>21</v>
      </c>
      <c r="K478" s="64"/>
    </row>
    <row r="479" spans="1:15" s="3" customFormat="1" ht="50.25" customHeight="1" hidden="1">
      <c r="A479" s="94" t="s">
        <v>113</v>
      </c>
      <c r="B479" s="379" t="s">
        <v>240</v>
      </c>
      <c r="C479" s="380"/>
      <c r="D479" s="380"/>
      <c r="E479" s="380"/>
      <c r="F479" s="380"/>
      <c r="G479" s="380"/>
      <c r="H479" s="380"/>
      <c r="I479" s="380"/>
      <c r="J479" s="381"/>
      <c r="K479" s="197"/>
      <c r="O479" s="26"/>
    </row>
    <row r="480" spans="1:11" ht="28.5" customHeight="1" hidden="1">
      <c r="A480" s="378" t="s">
        <v>114</v>
      </c>
      <c r="B480" s="375" t="s">
        <v>150</v>
      </c>
      <c r="C480" s="143" t="s">
        <v>236</v>
      </c>
      <c r="D480" s="6">
        <f>E480/1.18</f>
        <v>23.838983050847457</v>
      </c>
      <c r="E480" s="6">
        <v>28.13</v>
      </c>
      <c r="F480" s="6">
        <f>G480/1.18</f>
        <v>23.838983050847457</v>
      </c>
      <c r="G480" s="6">
        <v>28.13</v>
      </c>
      <c r="H480" s="373" t="s">
        <v>10</v>
      </c>
      <c r="I480" s="6">
        <f>E480</f>
        <v>28.13</v>
      </c>
      <c r="J480" s="30">
        <f>G480</f>
        <v>28.13</v>
      </c>
      <c r="K480" s="195">
        <f>J480/I480</f>
        <v>1</v>
      </c>
    </row>
    <row r="481" spans="1:11" ht="27" customHeight="1" hidden="1">
      <c r="A481" s="378"/>
      <c r="B481" s="375"/>
      <c r="C481" s="148" t="s">
        <v>206</v>
      </c>
      <c r="D481" s="12" t="s">
        <v>18</v>
      </c>
      <c r="E481" s="12" t="s">
        <v>18</v>
      </c>
      <c r="F481" s="12" t="s">
        <v>18</v>
      </c>
      <c r="G481" s="12" t="s">
        <v>18</v>
      </c>
      <c r="H481" s="373"/>
      <c r="I481" s="7" t="s">
        <v>18</v>
      </c>
      <c r="J481" s="33" t="s">
        <v>18</v>
      </c>
      <c r="K481" s="64"/>
    </row>
    <row r="482" spans="1:11" ht="26.25" customHeight="1" hidden="1">
      <c r="A482" s="378" t="s">
        <v>253</v>
      </c>
      <c r="B482" s="375" t="s">
        <v>151</v>
      </c>
      <c r="C482" s="138"/>
      <c r="D482" s="6">
        <f>E482/1.18</f>
        <v>1.6864406779661019</v>
      </c>
      <c r="E482" s="25">
        <v>1.99</v>
      </c>
      <c r="F482" s="6">
        <f>G482/1.18</f>
        <v>1.6864406779661019</v>
      </c>
      <c r="G482" s="25">
        <v>1.99</v>
      </c>
      <c r="H482" s="373" t="s">
        <v>10</v>
      </c>
      <c r="I482" s="6">
        <f>E482</f>
        <v>1.99</v>
      </c>
      <c r="J482" s="30">
        <f>G482</f>
        <v>1.99</v>
      </c>
      <c r="K482" s="195">
        <f>J482/I482</f>
        <v>1</v>
      </c>
    </row>
    <row r="483" spans="1:11" ht="33" customHeight="1" hidden="1">
      <c r="A483" s="378"/>
      <c r="B483" s="375"/>
      <c r="C483" s="138"/>
      <c r="D483" s="22" t="s">
        <v>18</v>
      </c>
      <c r="E483" s="22" t="s">
        <v>18</v>
      </c>
      <c r="F483" s="22" t="s">
        <v>18</v>
      </c>
      <c r="G483" s="22" t="s">
        <v>18</v>
      </c>
      <c r="H483" s="373"/>
      <c r="I483" s="7" t="s">
        <v>18</v>
      </c>
      <c r="J483" s="33" t="s">
        <v>18</v>
      </c>
      <c r="K483" s="64"/>
    </row>
    <row r="484" spans="1:12" ht="23.25" customHeight="1" hidden="1">
      <c r="A484" s="378" t="s">
        <v>115</v>
      </c>
      <c r="B484" s="390" t="s">
        <v>86</v>
      </c>
      <c r="C484" s="155"/>
      <c r="D484" s="6">
        <f>D480</f>
        <v>23.838983050847457</v>
      </c>
      <c r="E484" s="6">
        <f>E480</f>
        <v>28.13</v>
      </c>
      <c r="F484" s="6">
        <f>F480</f>
        <v>23.838983050847457</v>
      </c>
      <c r="G484" s="6">
        <f>G480</f>
        <v>28.13</v>
      </c>
      <c r="H484" s="143">
        <v>7.6</v>
      </c>
      <c r="I484" s="6">
        <f>E484*H484</f>
        <v>213.78799999999998</v>
      </c>
      <c r="J484" s="30">
        <f>G484*H484</f>
        <v>213.78799999999998</v>
      </c>
      <c r="K484" s="195">
        <f>J484/I484</f>
        <v>1</v>
      </c>
      <c r="L484" s="90" t="s">
        <v>268</v>
      </c>
    </row>
    <row r="485" spans="1:11" ht="36.75" customHeight="1" hidden="1">
      <c r="A485" s="378"/>
      <c r="B485" s="391"/>
      <c r="C485" s="156"/>
      <c r="D485" s="12" t="s">
        <v>18</v>
      </c>
      <c r="E485" s="12" t="s">
        <v>18</v>
      </c>
      <c r="F485" s="12" t="s">
        <v>18</v>
      </c>
      <c r="G485" s="12" t="s">
        <v>18</v>
      </c>
      <c r="H485" s="123" t="s">
        <v>20</v>
      </c>
      <c r="I485" s="8" t="s">
        <v>21</v>
      </c>
      <c r="J485" s="34" t="s">
        <v>21</v>
      </c>
      <c r="K485" s="64"/>
    </row>
    <row r="486" spans="1:11" ht="4.5" customHeight="1" hidden="1">
      <c r="A486" s="105">
        <v>16</v>
      </c>
      <c r="B486" s="379" t="s">
        <v>188</v>
      </c>
      <c r="C486" s="380"/>
      <c r="D486" s="380"/>
      <c r="E486" s="380"/>
      <c r="F486" s="380"/>
      <c r="G486" s="380"/>
      <c r="H486" s="380"/>
      <c r="I486" s="380"/>
      <c r="J486" s="381"/>
      <c r="K486" s="199"/>
    </row>
    <row r="487" spans="1:11" ht="32.25" customHeight="1" hidden="1">
      <c r="A487" s="378" t="s">
        <v>146</v>
      </c>
      <c r="B487" s="417" t="s">
        <v>169</v>
      </c>
      <c r="C487" s="138"/>
      <c r="D487" s="21"/>
      <c r="E487" s="21">
        <f>E489+E491+E493</f>
        <v>22.07</v>
      </c>
      <c r="F487" s="21"/>
      <c r="G487" s="21">
        <f>G489+G491+G493</f>
        <v>22.07</v>
      </c>
      <c r="H487" s="386" t="s">
        <v>10</v>
      </c>
      <c r="I487" s="21">
        <f>I489+I491+I493</f>
        <v>22.07</v>
      </c>
      <c r="J487" s="35">
        <f>J489+J491+J493</f>
        <v>22.07</v>
      </c>
      <c r="K487" s="195">
        <f>J487/I487</f>
        <v>1</v>
      </c>
    </row>
    <row r="488" spans="1:11" ht="47.25" customHeight="1" hidden="1">
      <c r="A488" s="378"/>
      <c r="B488" s="422"/>
      <c r="C488" s="156"/>
      <c r="D488" s="8"/>
      <c r="E488" s="8" t="s">
        <v>18</v>
      </c>
      <c r="F488" s="8"/>
      <c r="G488" s="8" t="s">
        <v>18</v>
      </c>
      <c r="H488" s="373"/>
      <c r="I488" s="8" t="s">
        <v>18</v>
      </c>
      <c r="J488" s="31" t="s">
        <v>18</v>
      </c>
      <c r="K488" s="64"/>
    </row>
    <row r="489" spans="1:11" ht="19.5" customHeight="1" hidden="1">
      <c r="A489" s="378" t="s">
        <v>254</v>
      </c>
      <c r="B489" s="371" t="s">
        <v>237</v>
      </c>
      <c r="C489" s="143" t="s">
        <v>236</v>
      </c>
      <c r="D489" s="6"/>
      <c r="E489" s="6">
        <v>1.68</v>
      </c>
      <c r="F489" s="6"/>
      <c r="G489" s="6">
        <v>1.68</v>
      </c>
      <c r="H489" s="373" t="s">
        <v>10</v>
      </c>
      <c r="I489" s="6">
        <f>E489</f>
        <v>1.68</v>
      </c>
      <c r="J489" s="29">
        <f>G489</f>
        <v>1.68</v>
      </c>
      <c r="K489" s="195">
        <f>J489/I489</f>
        <v>1</v>
      </c>
    </row>
    <row r="490" spans="1:11" ht="18.75" customHeight="1" hidden="1">
      <c r="A490" s="378"/>
      <c r="B490" s="377"/>
      <c r="C490" s="148" t="s">
        <v>206</v>
      </c>
      <c r="D490" s="7"/>
      <c r="E490" s="7" t="s">
        <v>18</v>
      </c>
      <c r="F490" s="7"/>
      <c r="G490" s="7" t="s">
        <v>18</v>
      </c>
      <c r="H490" s="373"/>
      <c r="I490" s="7" t="s">
        <v>18</v>
      </c>
      <c r="J490" s="32" t="s">
        <v>18</v>
      </c>
      <c r="K490" s="64"/>
    </row>
    <row r="491" spans="1:11" ht="24" customHeight="1" hidden="1">
      <c r="A491" s="378" t="s">
        <v>255</v>
      </c>
      <c r="B491" s="371" t="s">
        <v>238</v>
      </c>
      <c r="C491" s="143" t="s">
        <v>244</v>
      </c>
      <c r="D491" s="6"/>
      <c r="E491" s="6">
        <v>11.34</v>
      </c>
      <c r="F491" s="6"/>
      <c r="G491" s="6">
        <v>11.34</v>
      </c>
      <c r="H491" s="373" t="s">
        <v>10</v>
      </c>
      <c r="I491" s="6">
        <f>E491</f>
        <v>11.34</v>
      </c>
      <c r="J491" s="29">
        <f>G491</f>
        <v>11.34</v>
      </c>
      <c r="K491" s="195">
        <f>J491/I491</f>
        <v>1</v>
      </c>
    </row>
    <row r="492" spans="1:11" ht="27" customHeight="1" hidden="1">
      <c r="A492" s="378"/>
      <c r="B492" s="377"/>
      <c r="C492" s="148" t="s">
        <v>206</v>
      </c>
      <c r="D492" s="7"/>
      <c r="E492" s="7" t="s">
        <v>18</v>
      </c>
      <c r="F492" s="7"/>
      <c r="G492" s="7" t="s">
        <v>18</v>
      </c>
      <c r="H492" s="373"/>
      <c r="I492" s="7" t="s">
        <v>18</v>
      </c>
      <c r="J492" s="32" t="s">
        <v>18</v>
      </c>
      <c r="K492" s="64"/>
    </row>
    <row r="493" spans="1:11" ht="30" customHeight="1" hidden="1">
      <c r="A493" s="378" t="s">
        <v>256</v>
      </c>
      <c r="B493" s="371" t="s">
        <v>239</v>
      </c>
      <c r="C493" s="143" t="s">
        <v>247</v>
      </c>
      <c r="D493" s="6"/>
      <c r="E493" s="6">
        <v>9.05</v>
      </c>
      <c r="F493" s="6"/>
      <c r="G493" s="6">
        <v>9.05</v>
      </c>
      <c r="H493" s="373" t="s">
        <v>10</v>
      </c>
      <c r="I493" s="6">
        <f>E493</f>
        <v>9.05</v>
      </c>
      <c r="J493" s="29">
        <f>G493</f>
        <v>9.05</v>
      </c>
      <c r="K493" s="195">
        <f>J493/I493</f>
        <v>1</v>
      </c>
    </row>
    <row r="494" spans="1:11" ht="33" customHeight="1" hidden="1">
      <c r="A494" s="378"/>
      <c r="B494" s="377"/>
      <c r="C494" s="148" t="s">
        <v>206</v>
      </c>
      <c r="D494" s="7"/>
      <c r="E494" s="7" t="s">
        <v>18</v>
      </c>
      <c r="F494" s="7"/>
      <c r="G494" s="7" t="s">
        <v>18</v>
      </c>
      <c r="H494" s="373"/>
      <c r="I494" s="7" t="s">
        <v>18</v>
      </c>
      <c r="J494" s="32" t="s">
        <v>18</v>
      </c>
      <c r="K494" s="64"/>
    </row>
    <row r="495" spans="1:11" ht="32.25" customHeight="1" hidden="1">
      <c r="A495" s="378" t="s">
        <v>147</v>
      </c>
      <c r="B495" s="375" t="s">
        <v>170</v>
      </c>
      <c r="C495" s="143"/>
      <c r="D495" s="6"/>
      <c r="E495" s="6">
        <f>E487</f>
        <v>22.07</v>
      </c>
      <c r="F495" s="6"/>
      <c r="G495" s="6">
        <f>G487</f>
        <v>22.07</v>
      </c>
      <c r="H495" s="270">
        <v>7.6</v>
      </c>
      <c r="I495" s="6">
        <f>E495*H495</f>
        <v>167.732</v>
      </c>
      <c r="J495" s="29">
        <f>G495*H495</f>
        <v>167.732</v>
      </c>
      <c r="K495" s="195">
        <f>J495/I495</f>
        <v>1</v>
      </c>
    </row>
    <row r="496" spans="1:11" ht="42.75" customHeight="1" hidden="1">
      <c r="A496" s="378"/>
      <c r="B496" s="375"/>
      <c r="C496" s="156"/>
      <c r="D496" s="8"/>
      <c r="E496" s="8" t="s">
        <v>18</v>
      </c>
      <c r="F496" s="8"/>
      <c r="G496" s="8" t="s">
        <v>18</v>
      </c>
      <c r="H496" s="123" t="s">
        <v>20</v>
      </c>
      <c r="I496" s="8" t="s">
        <v>21</v>
      </c>
      <c r="J496" s="31" t="s">
        <v>21</v>
      </c>
      <c r="K496" s="64"/>
    </row>
    <row r="497" spans="1:11" ht="18.75" customHeight="1" hidden="1">
      <c r="A497" s="94"/>
      <c r="B497" s="111"/>
      <c r="C497" s="174"/>
      <c r="D497" s="51"/>
      <c r="E497" s="51"/>
      <c r="F497" s="51"/>
      <c r="G497" s="51"/>
      <c r="H497" s="127"/>
      <c r="I497" s="51"/>
      <c r="J497" s="112"/>
      <c r="K497" s="209"/>
    </row>
    <row r="498" spans="1:11" ht="50.25" customHeight="1" hidden="1">
      <c r="A498" s="94">
        <v>17</v>
      </c>
      <c r="B498" s="379" t="s">
        <v>274</v>
      </c>
      <c r="C498" s="380"/>
      <c r="D498" s="380"/>
      <c r="E498" s="380"/>
      <c r="F498" s="380"/>
      <c r="G498" s="380"/>
      <c r="H498" s="380"/>
      <c r="I498" s="380"/>
      <c r="J498" s="381"/>
      <c r="K498" s="199"/>
    </row>
    <row r="499" spans="1:11" ht="39" customHeight="1" hidden="1">
      <c r="A499" s="378" t="s">
        <v>148</v>
      </c>
      <c r="B499" s="375" t="s">
        <v>75</v>
      </c>
      <c r="C499" s="175" t="s">
        <v>286</v>
      </c>
      <c r="D499" s="396">
        <v>27.29</v>
      </c>
      <c r="E499" s="397"/>
      <c r="F499" s="396">
        <v>27.29</v>
      </c>
      <c r="G499" s="397"/>
      <c r="H499" s="373" t="s">
        <v>10</v>
      </c>
      <c r="I499" s="6">
        <f>D499</f>
        <v>27.29</v>
      </c>
      <c r="J499" s="30">
        <f>F499</f>
        <v>27.29</v>
      </c>
      <c r="K499" s="195">
        <f>J499/I499</f>
        <v>1</v>
      </c>
    </row>
    <row r="500" spans="1:11" ht="37.5" customHeight="1" hidden="1">
      <c r="A500" s="378"/>
      <c r="B500" s="375"/>
      <c r="C500" s="173" t="s">
        <v>287</v>
      </c>
      <c r="D500" s="394" t="s">
        <v>18</v>
      </c>
      <c r="E500" s="395"/>
      <c r="F500" s="394" t="s">
        <v>18</v>
      </c>
      <c r="G500" s="395"/>
      <c r="H500" s="373"/>
      <c r="I500" s="7" t="s">
        <v>18</v>
      </c>
      <c r="J500" s="33" t="s">
        <v>18</v>
      </c>
      <c r="K500" s="64"/>
    </row>
    <row r="501" spans="1:11" ht="30" customHeight="1" hidden="1">
      <c r="A501" s="378" t="s">
        <v>149</v>
      </c>
      <c r="B501" s="390" t="s">
        <v>84</v>
      </c>
      <c r="C501" s="172"/>
      <c r="D501" s="396">
        <f>D499</f>
        <v>27.29</v>
      </c>
      <c r="E501" s="397"/>
      <c r="F501" s="396">
        <f>F499</f>
        <v>27.29</v>
      </c>
      <c r="G501" s="397"/>
      <c r="H501" s="270">
        <v>7.6</v>
      </c>
      <c r="I501" s="6">
        <f>D501*H501+0.01</f>
        <v>207.414</v>
      </c>
      <c r="J501" s="30">
        <f>J499*H501+0.01</f>
        <v>207.414</v>
      </c>
      <c r="K501" s="195">
        <f>J501/I501</f>
        <v>1</v>
      </c>
    </row>
    <row r="502" spans="1:11" ht="60.75" customHeight="1" hidden="1">
      <c r="A502" s="378"/>
      <c r="B502" s="391"/>
      <c r="C502" s="173"/>
      <c r="D502" s="394" t="s">
        <v>18</v>
      </c>
      <c r="E502" s="395"/>
      <c r="F502" s="394" t="s">
        <v>18</v>
      </c>
      <c r="G502" s="395"/>
      <c r="H502" s="123" t="s">
        <v>20</v>
      </c>
      <c r="I502" s="8" t="s">
        <v>21</v>
      </c>
      <c r="J502" s="34" t="s">
        <v>21</v>
      </c>
      <c r="K502" s="64"/>
    </row>
    <row r="503" spans="1:11" ht="15.75" customHeight="1" hidden="1">
      <c r="A503" s="378"/>
      <c r="B503" s="371" t="s">
        <v>13</v>
      </c>
      <c r="C503" s="172"/>
      <c r="D503" s="396">
        <f>D499</f>
        <v>27.29</v>
      </c>
      <c r="E503" s="397"/>
      <c r="F503" s="396">
        <f>F499</f>
        <v>27.29</v>
      </c>
      <c r="G503" s="397"/>
      <c r="H503" s="270">
        <v>3.19</v>
      </c>
      <c r="I503" s="6">
        <f>D503*H503</f>
        <v>87.0551</v>
      </c>
      <c r="J503" s="30">
        <f>J499*H503</f>
        <v>87.0551</v>
      </c>
      <c r="K503" s="195">
        <f>J503/I503</f>
        <v>1</v>
      </c>
    </row>
    <row r="504" spans="1:11" ht="21" customHeight="1" hidden="1">
      <c r="A504" s="378"/>
      <c r="B504" s="377"/>
      <c r="C504" s="173"/>
      <c r="D504" s="394" t="s">
        <v>18</v>
      </c>
      <c r="E504" s="395"/>
      <c r="F504" s="394" t="s">
        <v>18</v>
      </c>
      <c r="G504" s="395"/>
      <c r="H504" s="123" t="s">
        <v>20</v>
      </c>
      <c r="I504" s="8" t="s">
        <v>21</v>
      </c>
      <c r="J504" s="34" t="s">
        <v>21</v>
      </c>
      <c r="K504" s="64"/>
    </row>
    <row r="505" spans="1:11" ht="18" customHeight="1" hidden="1">
      <c r="A505" s="382"/>
      <c r="B505" s="371" t="s">
        <v>74</v>
      </c>
      <c r="C505" s="172"/>
      <c r="D505" s="396">
        <f>D499</f>
        <v>27.29</v>
      </c>
      <c r="E505" s="397"/>
      <c r="F505" s="396">
        <f>F499</f>
        <v>27.29</v>
      </c>
      <c r="G505" s="397"/>
      <c r="H505" s="270">
        <v>4.41</v>
      </c>
      <c r="I505" s="6">
        <f>D505*H505</f>
        <v>120.3489</v>
      </c>
      <c r="J505" s="30">
        <f>J499*H505</f>
        <v>120.3489</v>
      </c>
      <c r="K505" s="195">
        <f>J505/I505</f>
        <v>1</v>
      </c>
    </row>
    <row r="506" spans="1:11" ht="22.5" customHeight="1" hidden="1">
      <c r="A506" s="415"/>
      <c r="B506" s="372"/>
      <c r="C506" s="176"/>
      <c r="D506" s="394" t="s">
        <v>18</v>
      </c>
      <c r="E506" s="395"/>
      <c r="F506" s="394" t="s">
        <v>18</v>
      </c>
      <c r="G506" s="395"/>
      <c r="H506" s="126" t="s">
        <v>20</v>
      </c>
      <c r="I506" s="10" t="s">
        <v>21</v>
      </c>
      <c r="J506" s="81" t="s">
        <v>21</v>
      </c>
      <c r="K506" s="210"/>
    </row>
    <row r="507" spans="1:15" s="3" customFormat="1" ht="32.25" customHeight="1" hidden="1">
      <c r="A507" s="94">
        <v>17</v>
      </c>
      <c r="B507" s="379" t="s">
        <v>275</v>
      </c>
      <c r="C507" s="380"/>
      <c r="D507" s="380"/>
      <c r="E507" s="380"/>
      <c r="F507" s="380"/>
      <c r="G507" s="380"/>
      <c r="H507" s="380"/>
      <c r="I507" s="380"/>
      <c r="J507" s="381"/>
      <c r="K507" s="199"/>
      <c r="O507" s="26"/>
    </row>
    <row r="508" spans="1:15" s="3" customFormat="1" ht="36.75" customHeight="1" hidden="1">
      <c r="A508" s="378" t="s">
        <v>148</v>
      </c>
      <c r="B508" s="375" t="s">
        <v>276</v>
      </c>
      <c r="C508" s="530" t="s">
        <v>282</v>
      </c>
      <c r="D508" s="6">
        <f>D510+D512</f>
        <v>9.940000000000001</v>
      </c>
      <c r="E508" s="6">
        <f>E510+E512</f>
        <v>9.940000000000001</v>
      </c>
      <c r="F508" s="6">
        <f>F510+F512</f>
        <v>9.940000000000001</v>
      </c>
      <c r="G508" s="6">
        <f>G510+G512</f>
        <v>9.940000000000001</v>
      </c>
      <c r="H508" s="373" t="s">
        <v>10</v>
      </c>
      <c r="I508" s="6">
        <f>D508</f>
        <v>9.940000000000001</v>
      </c>
      <c r="J508" s="30">
        <f>F508</f>
        <v>9.940000000000001</v>
      </c>
      <c r="K508" s="63">
        <f>J508/I508</f>
        <v>1</v>
      </c>
      <c r="O508" s="26"/>
    </row>
    <row r="509" spans="1:15" s="3" customFormat="1" ht="30.75" customHeight="1" hidden="1">
      <c r="A509" s="378"/>
      <c r="B509" s="375"/>
      <c r="C509" s="531"/>
      <c r="D509" s="7" t="s">
        <v>18</v>
      </c>
      <c r="E509" s="7" t="s">
        <v>18</v>
      </c>
      <c r="F509" s="7" t="s">
        <v>18</v>
      </c>
      <c r="G509" s="7" t="s">
        <v>18</v>
      </c>
      <c r="H509" s="373"/>
      <c r="I509" s="7" t="s">
        <v>18</v>
      </c>
      <c r="J509" s="33" t="s">
        <v>18</v>
      </c>
      <c r="K509" s="62"/>
      <c r="O509" s="26"/>
    </row>
    <row r="510" spans="1:15" s="3" customFormat="1" ht="41.25" customHeight="1" hidden="1">
      <c r="A510" s="378" t="s">
        <v>149</v>
      </c>
      <c r="B510" s="390" t="s">
        <v>278</v>
      </c>
      <c r="C510" s="172" t="s">
        <v>283</v>
      </c>
      <c r="D510" s="6">
        <v>5.48</v>
      </c>
      <c r="E510" s="6">
        <v>5.48</v>
      </c>
      <c r="F510" s="6">
        <v>5.48</v>
      </c>
      <c r="G510" s="6">
        <v>5.48</v>
      </c>
      <c r="H510" s="270">
        <v>1</v>
      </c>
      <c r="I510" s="6">
        <f>E510</f>
        <v>5.48</v>
      </c>
      <c r="J510" s="30">
        <f>J508*H510</f>
        <v>9.940000000000001</v>
      </c>
      <c r="K510" s="63">
        <v>1</v>
      </c>
      <c r="O510" s="26"/>
    </row>
    <row r="511" spans="1:15" s="3" customFormat="1" ht="25.5" customHeight="1" hidden="1">
      <c r="A511" s="378"/>
      <c r="B511" s="391"/>
      <c r="C511" s="173" t="s">
        <v>285</v>
      </c>
      <c r="D511" s="7" t="s">
        <v>18</v>
      </c>
      <c r="E511" s="7" t="s">
        <v>18</v>
      </c>
      <c r="F511" s="7" t="s">
        <v>18</v>
      </c>
      <c r="G511" s="7" t="s">
        <v>18</v>
      </c>
      <c r="H511" s="123" t="s">
        <v>20</v>
      </c>
      <c r="I511" s="8" t="s">
        <v>21</v>
      </c>
      <c r="J511" s="34" t="s">
        <v>21</v>
      </c>
      <c r="K511" s="62"/>
      <c r="O511" s="26"/>
    </row>
    <row r="512" spans="1:15" s="3" customFormat="1" ht="31.5" customHeight="1" hidden="1">
      <c r="A512" s="378"/>
      <c r="B512" s="526" t="s">
        <v>277</v>
      </c>
      <c r="C512" s="172" t="s">
        <v>284</v>
      </c>
      <c r="D512" s="6">
        <v>4.46</v>
      </c>
      <c r="E512" s="6">
        <v>4.46</v>
      </c>
      <c r="F512" s="6">
        <v>4.46</v>
      </c>
      <c r="G512" s="6">
        <v>4.46</v>
      </c>
      <c r="H512" s="270">
        <v>1</v>
      </c>
      <c r="I512" s="6">
        <f>D512*H512</f>
        <v>4.46</v>
      </c>
      <c r="J512" s="30">
        <f>J508*H512</f>
        <v>9.940000000000001</v>
      </c>
      <c r="K512" s="63">
        <v>1</v>
      </c>
      <c r="O512" s="26"/>
    </row>
    <row r="513" spans="1:15" s="3" customFormat="1" ht="19.5" customHeight="1" hidden="1">
      <c r="A513" s="382"/>
      <c r="B513" s="527"/>
      <c r="C513" s="173" t="s">
        <v>285</v>
      </c>
      <c r="D513" s="11" t="s">
        <v>18</v>
      </c>
      <c r="E513" s="11" t="s">
        <v>18</v>
      </c>
      <c r="F513" s="11" t="s">
        <v>18</v>
      </c>
      <c r="G513" s="11" t="s">
        <v>18</v>
      </c>
      <c r="H513" s="126" t="s">
        <v>20</v>
      </c>
      <c r="I513" s="10" t="s">
        <v>21</v>
      </c>
      <c r="J513" s="81" t="s">
        <v>21</v>
      </c>
      <c r="K513" s="208"/>
      <c r="O513" s="26"/>
    </row>
    <row r="514" spans="1:15" s="114" customFormat="1" ht="33" customHeight="1" hidden="1">
      <c r="A514" s="528"/>
      <c r="B514" s="520" t="s">
        <v>13</v>
      </c>
      <c r="C514" s="129"/>
      <c r="D514" s="120">
        <f>D508</f>
        <v>9.940000000000001</v>
      </c>
      <c r="E514" s="120">
        <f>E508</f>
        <v>9.940000000000001</v>
      </c>
      <c r="F514" s="120">
        <f>F508</f>
        <v>9.940000000000001</v>
      </c>
      <c r="G514" s="120">
        <f>G508</f>
        <v>9.940000000000001</v>
      </c>
      <c r="H514" s="144">
        <v>3.19</v>
      </c>
      <c r="I514" s="120">
        <f>E514*H514</f>
        <v>31.708600000000004</v>
      </c>
      <c r="J514" s="115">
        <f>G514*H514</f>
        <v>31.708600000000004</v>
      </c>
      <c r="K514" s="211"/>
      <c r="O514" s="189"/>
    </row>
    <row r="515" spans="1:15" s="114" customFormat="1" ht="19.5" customHeight="1" hidden="1">
      <c r="A515" s="529"/>
      <c r="B515" s="521"/>
      <c r="C515" s="177"/>
      <c r="D515" s="116" t="s">
        <v>18</v>
      </c>
      <c r="E515" s="116" t="s">
        <v>18</v>
      </c>
      <c r="F515" s="116" t="s">
        <v>18</v>
      </c>
      <c r="G515" s="116" t="s">
        <v>18</v>
      </c>
      <c r="H515" s="145" t="s">
        <v>20</v>
      </c>
      <c r="I515" s="116" t="s">
        <v>18</v>
      </c>
      <c r="J515" s="117" t="s">
        <v>18</v>
      </c>
      <c r="K515" s="212"/>
      <c r="O515" s="189"/>
    </row>
    <row r="516" spans="1:15" s="3" customFormat="1" ht="59.25" customHeight="1">
      <c r="A516" s="106" t="s">
        <v>116</v>
      </c>
      <c r="B516" s="496" t="s">
        <v>117</v>
      </c>
      <c r="C516" s="497"/>
      <c r="D516" s="497"/>
      <c r="E516" s="497"/>
      <c r="F516" s="497"/>
      <c r="G516" s="497"/>
      <c r="H516" s="497"/>
      <c r="I516" s="497"/>
      <c r="J516" s="497"/>
      <c r="K516" s="209"/>
      <c r="O516" s="26"/>
    </row>
    <row r="517" spans="1:15" s="18" customFormat="1" ht="24.75" customHeight="1">
      <c r="A517" s="378" t="s">
        <v>5</v>
      </c>
      <c r="B517" s="375" t="s">
        <v>124</v>
      </c>
      <c r="C517" s="270" t="s">
        <v>257</v>
      </c>
      <c r="D517" s="396">
        <v>0.29</v>
      </c>
      <c r="E517" s="397"/>
      <c r="F517" s="396">
        <v>0.29</v>
      </c>
      <c r="G517" s="397"/>
      <c r="H517" s="270">
        <v>1</v>
      </c>
      <c r="I517" s="6">
        <f>D517</f>
        <v>0.29</v>
      </c>
      <c r="J517" s="30">
        <f>F517</f>
        <v>0.29</v>
      </c>
      <c r="K517" s="195">
        <f>J517/I517</f>
        <v>1</v>
      </c>
      <c r="O517" s="188"/>
    </row>
    <row r="518" spans="1:15" s="18" customFormat="1" ht="21.75" customHeight="1">
      <c r="A518" s="378"/>
      <c r="B518" s="375"/>
      <c r="C518" s="134" t="s">
        <v>258</v>
      </c>
      <c r="D518" s="394" t="s">
        <v>139</v>
      </c>
      <c r="E518" s="395"/>
      <c r="F518" s="394" t="s">
        <v>139</v>
      </c>
      <c r="G518" s="395"/>
      <c r="H518" s="269" t="s">
        <v>125</v>
      </c>
      <c r="I518" s="7" t="s">
        <v>7</v>
      </c>
      <c r="J518" s="33" t="s">
        <v>7</v>
      </c>
      <c r="K518" s="64"/>
      <c r="O518" s="188"/>
    </row>
    <row r="519" spans="1:15" s="18" customFormat="1" ht="26.25" customHeight="1">
      <c r="A519" s="378" t="s">
        <v>8</v>
      </c>
      <c r="B519" s="375" t="s">
        <v>118</v>
      </c>
      <c r="C519" s="128" t="s">
        <v>297</v>
      </c>
      <c r="D519" s="396">
        <v>9.75</v>
      </c>
      <c r="E519" s="397"/>
      <c r="F519" s="396">
        <v>9.75</v>
      </c>
      <c r="G519" s="397"/>
      <c r="H519" s="270">
        <v>1</v>
      </c>
      <c r="I519" s="6">
        <f>D519</f>
        <v>9.75</v>
      </c>
      <c r="J519" s="30">
        <f>F519</f>
        <v>9.75</v>
      </c>
      <c r="K519" s="195">
        <f>J519/I519</f>
        <v>1</v>
      </c>
      <c r="O519" s="188"/>
    </row>
    <row r="520" spans="1:15" s="18" customFormat="1" ht="24" customHeight="1">
      <c r="A520" s="378"/>
      <c r="B520" s="375"/>
      <c r="C520" s="134" t="s">
        <v>298</v>
      </c>
      <c r="D520" s="394" t="s">
        <v>139</v>
      </c>
      <c r="E520" s="395"/>
      <c r="F520" s="394" t="s">
        <v>139</v>
      </c>
      <c r="G520" s="395"/>
      <c r="H520" s="269" t="s">
        <v>125</v>
      </c>
      <c r="I520" s="7" t="s">
        <v>7</v>
      </c>
      <c r="J520" s="33" t="s">
        <v>7</v>
      </c>
      <c r="K520" s="64"/>
      <c r="O520" s="188"/>
    </row>
    <row r="521" spans="1:15" s="18" customFormat="1" ht="23.25" customHeight="1">
      <c r="A521" s="382" t="s">
        <v>11</v>
      </c>
      <c r="B521" s="376" t="s">
        <v>119</v>
      </c>
      <c r="C521" s="138"/>
      <c r="D521" s="396">
        <v>0.17</v>
      </c>
      <c r="E521" s="397"/>
      <c r="F521" s="396">
        <v>0.17</v>
      </c>
      <c r="G521" s="397"/>
      <c r="H521" s="270">
        <v>1</v>
      </c>
      <c r="I521" s="6">
        <f>D521</f>
        <v>0.17</v>
      </c>
      <c r="J521" s="30">
        <f>F521</f>
        <v>0.17</v>
      </c>
      <c r="K521" s="195">
        <f>J521/I521</f>
        <v>1</v>
      </c>
      <c r="O521" s="188"/>
    </row>
    <row r="522" spans="1:15" s="18" customFormat="1" ht="24" customHeight="1">
      <c r="A522" s="383"/>
      <c r="B522" s="385"/>
      <c r="C522" s="138"/>
      <c r="D522" s="394" t="s">
        <v>139</v>
      </c>
      <c r="E522" s="395"/>
      <c r="F522" s="394" t="s">
        <v>139</v>
      </c>
      <c r="G522" s="395"/>
      <c r="H522" s="269" t="s">
        <v>125</v>
      </c>
      <c r="I522" s="7" t="s">
        <v>7</v>
      </c>
      <c r="J522" s="33" t="s">
        <v>7</v>
      </c>
      <c r="K522" s="64"/>
      <c r="O522" s="188"/>
    </row>
    <row r="523" spans="1:15" s="18" customFormat="1" ht="21" customHeight="1">
      <c r="A523" s="382" t="s">
        <v>14</v>
      </c>
      <c r="B523" s="371" t="s">
        <v>120</v>
      </c>
      <c r="C523" s="138"/>
      <c r="D523" s="396">
        <v>0.69</v>
      </c>
      <c r="E523" s="397"/>
      <c r="F523" s="396">
        <v>0.69</v>
      </c>
      <c r="G523" s="397"/>
      <c r="H523" s="270">
        <v>1</v>
      </c>
      <c r="I523" s="6">
        <f>D523</f>
        <v>0.69</v>
      </c>
      <c r="J523" s="30">
        <f>F523</f>
        <v>0.69</v>
      </c>
      <c r="K523" s="195">
        <f>J523/I523</f>
        <v>1</v>
      </c>
      <c r="O523" s="188"/>
    </row>
    <row r="524" spans="1:15" s="18" customFormat="1" ht="23.25" customHeight="1">
      <c r="A524" s="383"/>
      <c r="B524" s="377"/>
      <c r="C524" s="138"/>
      <c r="D524" s="394" t="s">
        <v>139</v>
      </c>
      <c r="E524" s="395"/>
      <c r="F524" s="394" t="s">
        <v>139</v>
      </c>
      <c r="G524" s="395"/>
      <c r="H524" s="269" t="s">
        <v>125</v>
      </c>
      <c r="I524" s="7" t="s">
        <v>7</v>
      </c>
      <c r="J524" s="33" t="s">
        <v>7</v>
      </c>
      <c r="K524" s="64"/>
      <c r="O524" s="188"/>
    </row>
    <row r="525" spans="1:15" s="18" customFormat="1" ht="28.5" customHeight="1">
      <c r="A525" s="382" t="s">
        <v>70</v>
      </c>
      <c r="B525" s="371" t="s">
        <v>121</v>
      </c>
      <c r="C525" s="138"/>
      <c r="D525" s="396">
        <v>7.7</v>
      </c>
      <c r="E525" s="397"/>
      <c r="F525" s="396">
        <v>7.7</v>
      </c>
      <c r="G525" s="397"/>
      <c r="H525" s="270">
        <v>1</v>
      </c>
      <c r="I525" s="6">
        <f>D525</f>
        <v>7.7</v>
      </c>
      <c r="J525" s="30">
        <f>F525</f>
        <v>7.7</v>
      </c>
      <c r="K525" s="195">
        <f>J525/I525</f>
        <v>1</v>
      </c>
      <c r="O525" s="188"/>
    </row>
    <row r="526" spans="1:15" s="18" customFormat="1" ht="23.25" customHeight="1">
      <c r="A526" s="383"/>
      <c r="B526" s="377"/>
      <c r="C526" s="138"/>
      <c r="D526" s="394" t="s">
        <v>139</v>
      </c>
      <c r="E526" s="395"/>
      <c r="F526" s="394" t="s">
        <v>139</v>
      </c>
      <c r="G526" s="395"/>
      <c r="H526" s="269" t="s">
        <v>125</v>
      </c>
      <c r="I526" s="7" t="s">
        <v>7</v>
      </c>
      <c r="J526" s="33" t="s">
        <v>7</v>
      </c>
      <c r="K526" s="64"/>
      <c r="O526" s="188"/>
    </row>
    <row r="527" spans="1:15" s="18" customFormat="1" ht="27" customHeight="1">
      <c r="A527" s="382" t="s">
        <v>71</v>
      </c>
      <c r="B527" s="376" t="s">
        <v>122</v>
      </c>
      <c r="C527" s="138"/>
      <c r="D527" s="396">
        <v>2.58</v>
      </c>
      <c r="E527" s="397"/>
      <c r="F527" s="396">
        <v>2.58</v>
      </c>
      <c r="G527" s="397"/>
      <c r="H527" s="270">
        <v>1</v>
      </c>
      <c r="I527" s="6">
        <f>D527</f>
        <v>2.58</v>
      </c>
      <c r="J527" s="30">
        <f>F527</f>
        <v>2.58</v>
      </c>
      <c r="K527" s="195">
        <f>J527/I527</f>
        <v>1</v>
      </c>
      <c r="O527" s="188"/>
    </row>
    <row r="528" spans="1:15" s="18" customFormat="1" ht="21" customHeight="1">
      <c r="A528" s="383"/>
      <c r="B528" s="385"/>
      <c r="C528" s="138"/>
      <c r="D528" s="394" t="s">
        <v>139</v>
      </c>
      <c r="E528" s="395"/>
      <c r="F528" s="394" t="s">
        <v>139</v>
      </c>
      <c r="G528" s="395"/>
      <c r="H528" s="269" t="s">
        <v>125</v>
      </c>
      <c r="I528" s="7" t="s">
        <v>7</v>
      </c>
      <c r="J528" s="33" t="s">
        <v>7</v>
      </c>
      <c r="K528" s="64"/>
      <c r="O528" s="188"/>
    </row>
    <row r="529" spans="1:15" s="18" customFormat="1" ht="21.75" customHeight="1">
      <c r="A529" s="382" t="s">
        <v>72</v>
      </c>
      <c r="B529" s="376" t="s">
        <v>123</v>
      </c>
      <c r="C529" s="138"/>
      <c r="D529" s="396">
        <v>1.8</v>
      </c>
      <c r="E529" s="397"/>
      <c r="F529" s="396">
        <v>1.8</v>
      </c>
      <c r="G529" s="397"/>
      <c r="H529" s="270">
        <v>1</v>
      </c>
      <c r="I529" s="6">
        <f>D529</f>
        <v>1.8</v>
      </c>
      <c r="J529" s="30">
        <f>F529</f>
        <v>1.8</v>
      </c>
      <c r="K529" s="195">
        <f>J529/I529</f>
        <v>1</v>
      </c>
      <c r="O529" s="188"/>
    </row>
    <row r="530" spans="1:15" s="18" customFormat="1" ht="21.75" customHeight="1">
      <c r="A530" s="383"/>
      <c r="B530" s="385"/>
      <c r="C530" s="156"/>
      <c r="D530" s="394" t="s">
        <v>140</v>
      </c>
      <c r="E530" s="395"/>
      <c r="F530" s="394" t="s">
        <v>140</v>
      </c>
      <c r="G530" s="395"/>
      <c r="H530" s="269" t="s">
        <v>126</v>
      </c>
      <c r="I530" s="8" t="s">
        <v>21</v>
      </c>
      <c r="J530" s="34" t="s">
        <v>21</v>
      </c>
      <c r="K530" s="64"/>
      <c r="O530" s="188"/>
    </row>
    <row r="531" spans="1:15" s="3" customFormat="1" ht="51" customHeight="1">
      <c r="A531" s="94"/>
      <c r="B531" s="510" t="s">
        <v>127</v>
      </c>
      <c r="C531" s="511"/>
      <c r="D531" s="512"/>
      <c r="E531" s="512"/>
      <c r="F531" s="512"/>
      <c r="G531" s="512"/>
      <c r="H531" s="512"/>
      <c r="I531" s="512"/>
      <c r="J531" s="513"/>
      <c r="K531" s="197"/>
      <c r="O531" s="26"/>
    </row>
    <row r="532" spans="1:11" ht="21" customHeight="1">
      <c r="A532" s="378" t="s">
        <v>24</v>
      </c>
      <c r="B532" s="375" t="s">
        <v>124</v>
      </c>
      <c r="C532" s="139" t="s">
        <v>259</v>
      </c>
      <c r="D532" s="396">
        <v>0.57</v>
      </c>
      <c r="E532" s="397"/>
      <c r="F532" s="396">
        <v>0.57</v>
      </c>
      <c r="G532" s="397"/>
      <c r="H532" s="270">
        <v>1</v>
      </c>
      <c r="I532" s="6">
        <f>D532</f>
        <v>0.57</v>
      </c>
      <c r="J532" s="30">
        <f>F532</f>
        <v>0.57</v>
      </c>
      <c r="K532" s="195">
        <f>J532/I532</f>
        <v>1</v>
      </c>
    </row>
    <row r="533" spans="1:11" ht="30.75" customHeight="1">
      <c r="A533" s="378"/>
      <c r="B533" s="375"/>
      <c r="C533" s="215" t="s">
        <v>208</v>
      </c>
      <c r="D533" s="394" t="s">
        <v>139</v>
      </c>
      <c r="E533" s="395"/>
      <c r="F533" s="394" t="s">
        <v>139</v>
      </c>
      <c r="G533" s="395"/>
      <c r="H533" s="269" t="s">
        <v>125</v>
      </c>
      <c r="I533" s="7" t="s">
        <v>7</v>
      </c>
      <c r="J533" s="33" t="s">
        <v>7</v>
      </c>
      <c r="K533" s="64"/>
    </row>
    <row r="534" spans="1:19" ht="27.75" customHeight="1">
      <c r="A534" s="378" t="s">
        <v>25</v>
      </c>
      <c r="B534" s="375" t="s">
        <v>118</v>
      </c>
      <c r="C534" s="139" t="s">
        <v>299</v>
      </c>
      <c r="D534" s="396">
        <v>7.42</v>
      </c>
      <c r="E534" s="397"/>
      <c r="F534" s="396">
        <v>7.42</v>
      </c>
      <c r="G534" s="397"/>
      <c r="H534" s="270">
        <v>1</v>
      </c>
      <c r="I534" s="6">
        <f>D534</f>
        <v>7.42</v>
      </c>
      <c r="J534" s="30">
        <f>F534</f>
        <v>7.42</v>
      </c>
      <c r="K534" s="195">
        <f>J534/I534</f>
        <v>1</v>
      </c>
      <c r="L534" s="118" t="s">
        <v>279</v>
      </c>
      <c r="M534" s="118"/>
      <c r="N534" s="118"/>
      <c r="O534" s="190"/>
      <c r="P534" s="118"/>
      <c r="Q534" s="118"/>
      <c r="R534" s="113"/>
      <c r="S534" s="113"/>
    </row>
    <row r="535" spans="1:19" ht="22.5" customHeight="1">
      <c r="A535" s="378"/>
      <c r="B535" s="375"/>
      <c r="C535" s="215" t="s">
        <v>298</v>
      </c>
      <c r="D535" s="394" t="s">
        <v>139</v>
      </c>
      <c r="E535" s="395"/>
      <c r="F535" s="394" t="s">
        <v>139</v>
      </c>
      <c r="G535" s="395"/>
      <c r="H535" s="269" t="s">
        <v>125</v>
      </c>
      <c r="I535" s="7" t="s">
        <v>7</v>
      </c>
      <c r="J535" s="33" t="s">
        <v>7</v>
      </c>
      <c r="K535" s="64"/>
      <c r="L535" s="118" t="s">
        <v>280</v>
      </c>
      <c r="M535" s="118"/>
      <c r="N535" s="118"/>
      <c r="O535" s="190"/>
      <c r="P535" s="118"/>
      <c r="Q535" s="118"/>
      <c r="R535" s="113"/>
      <c r="S535" s="113"/>
    </row>
    <row r="536" spans="1:19" ht="32.25" customHeight="1">
      <c r="A536" s="382" t="s">
        <v>26</v>
      </c>
      <c r="B536" s="376" t="s">
        <v>119</v>
      </c>
      <c r="C536" s="139"/>
      <c r="D536" s="396">
        <v>0.21</v>
      </c>
      <c r="E536" s="397"/>
      <c r="F536" s="396">
        <v>0.21</v>
      </c>
      <c r="G536" s="397"/>
      <c r="H536" s="270">
        <v>1</v>
      </c>
      <c r="I536" s="6">
        <f>D536</f>
        <v>0.21</v>
      </c>
      <c r="J536" s="30">
        <f>F536</f>
        <v>0.21</v>
      </c>
      <c r="K536" s="195">
        <f>J536/I536</f>
        <v>1</v>
      </c>
      <c r="L536" s="118" t="s">
        <v>281</v>
      </c>
      <c r="M536" s="118"/>
      <c r="N536" s="118"/>
      <c r="O536" s="190"/>
      <c r="P536" s="118"/>
      <c r="Q536" s="118"/>
      <c r="R536" s="113"/>
      <c r="S536" s="113"/>
    </row>
    <row r="537" spans="1:11" ht="18.75" customHeight="1">
      <c r="A537" s="383"/>
      <c r="B537" s="385"/>
      <c r="C537" s="173"/>
      <c r="D537" s="394" t="s">
        <v>139</v>
      </c>
      <c r="E537" s="395"/>
      <c r="F537" s="394" t="s">
        <v>139</v>
      </c>
      <c r="G537" s="395"/>
      <c r="H537" s="269" t="s">
        <v>125</v>
      </c>
      <c r="I537" s="7" t="s">
        <v>7</v>
      </c>
      <c r="J537" s="33" t="s">
        <v>7</v>
      </c>
      <c r="K537" s="64"/>
    </row>
    <row r="538" spans="1:11" ht="27" customHeight="1">
      <c r="A538" s="382" t="s">
        <v>27</v>
      </c>
      <c r="B538" s="371" t="s">
        <v>120</v>
      </c>
      <c r="C538" s="175"/>
      <c r="D538" s="396">
        <v>0.8</v>
      </c>
      <c r="E538" s="397"/>
      <c r="F538" s="396">
        <v>0.8</v>
      </c>
      <c r="G538" s="397"/>
      <c r="H538" s="270">
        <v>1</v>
      </c>
      <c r="I538" s="6">
        <f>D538</f>
        <v>0.8</v>
      </c>
      <c r="J538" s="30">
        <f>F538</f>
        <v>0.8</v>
      </c>
      <c r="K538" s="195">
        <f>J538/I538</f>
        <v>1</v>
      </c>
    </row>
    <row r="539" spans="1:11" ht="24" customHeight="1">
      <c r="A539" s="383"/>
      <c r="B539" s="377"/>
      <c r="C539" s="173"/>
      <c r="D539" s="394" t="s">
        <v>139</v>
      </c>
      <c r="E539" s="395"/>
      <c r="F539" s="394" t="s">
        <v>139</v>
      </c>
      <c r="G539" s="395"/>
      <c r="H539" s="269" t="s">
        <v>125</v>
      </c>
      <c r="I539" s="7" t="s">
        <v>7</v>
      </c>
      <c r="J539" s="33" t="s">
        <v>7</v>
      </c>
      <c r="K539" s="64"/>
    </row>
    <row r="540" spans="1:11" ht="20.25" customHeight="1">
      <c r="A540" s="382" t="s">
        <v>128</v>
      </c>
      <c r="B540" s="376" t="s">
        <v>123</v>
      </c>
      <c r="C540" s="175"/>
      <c r="D540" s="396">
        <v>0.92</v>
      </c>
      <c r="E540" s="397"/>
      <c r="F540" s="396">
        <v>0.92</v>
      </c>
      <c r="G540" s="397"/>
      <c r="H540" s="270">
        <v>1</v>
      </c>
      <c r="I540" s="6">
        <f>D540</f>
        <v>0.92</v>
      </c>
      <c r="J540" s="30">
        <f>F540</f>
        <v>0.92</v>
      </c>
      <c r="K540" s="195">
        <f>J540/I540</f>
        <v>1</v>
      </c>
    </row>
    <row r="541" spans="1:11" ht="31.5" customHeight="1">
      <c r="A541" s="383"/>
      <c r="B541" s="385"/>
      <c r="C541" s="173"/>
      <c r="D541" s="394" t="s">
        <v>139</v>
      </c>
      <c r="E541" s="395"/>
      <c r="F541" s="394" t="s">
        <v>139</v>
      </c>
      <c r="G541" s="395"/>
      <c r="H541" s="269" t="s">
        <v>126</v>
      </c>
      <c r="I541" s="7" t="s">
        <v>7</v>
      </c>
      <c r="J541" s="33" t="s">
        <v>7</v>
      </c>
      <c r="K541" s="64"/>
    </row>
    <row r="542" spans="1:15" s="3" customFormat="1" ht="38.25" customHeight="1">
      <c r="A542" s="107" t="s">
        <v>129</v>
      </c>
      <c r="B542" s="379" t="s">
        <v>130</v>
      </c>
      <c r="C542" s="380"/>
      <c r="D542" s="380"/>
      <c r="E542" s="380"/>
      <c r="F542" s="380"/>
      <c r="G542" s="380"/>
      <c r="H542" s="380"/>
      <c r="I542" s="380"/>
      <c r="J542" s="500"/>
      <c r="K542" s="197"/>
      <c r="O542" s="26"/>
    </row>
    <row r="543" spans="1:11" ht="29.25" customHeight="1">
      <c r="A543" s="392" t="s">
        <v>5</v>
      </c>
      <c r="B543" s="390" t="s">
        <v>261</v>
      </c>
      <c r="C543" s="139" t="s">
        <v>292</v>
      </c>
      <c r="D543" s="404">
        <v>2.41</v>
      </c>
      <c r="E543" s="405"/>
      <c r="F543" s="404">
        <v>2.51</v>
      </c>
      <c r="G543" s="405"/>
      <c r="H543" s="373" t="s">
        <v>10</v>
      </c>
      <c r="I543" s="50">
        <f>D543</f>
        <v>2.41</v>
      </c>
      <c r="J543" s="83">
        <f>F543</f>
        <v>2.51</v>
      </c>
      <c r="K543" s="195">
        <f>J543/I543</f>
        <v>1.0414937759336098</v>
      </c>
    </row>
    <row r="544" spans="1:11" ht="31.5" customHeight="1">
      <c r="A544" s="393"/>
      <c r="B544" s="391"/>
      <c r="C544" s="524" t="s">
        <v>293</v>
      </c>
      <c r="D544" s="387" t="s">
        <v>131</v>
      </c>
      <c r="E544" s="388"/>
      <c r="F544" s="387" t="s">
        <v>131</v>
      </c>
      <c r="G544" s="388"/>
      <c r="H544" s="373"/>
      <c r="I544" s="192" t="s">
        <v>131</v>
      </c>
      <c r="J544" s="84" t="s">
        <v>131</v>
      </c>
      <c r="K544" s="64"/>
    </row>
    <row r="545" spans="1:11" ht="45.75" customHeight="1">
      <c r="A545" s="392" t="s">
        <v>8</v>
      </c>
      <c r="B545" s="390" t="s">
        <v>133</v>
      </c>
      <c r="C545" s="525"/>
      <c r="D545" s="404">
        <f>D543</f>
        <v>2.41</v>
      </c>
      <c r="E545" s="405"/>
      <c r="F545" s="404">
        <f>F543</f>
        <v>2.51</v>
      </c>
      <c r="G545" s="405"/>
      <c r="H545" s="130">
        <v>90</v>
      </c>
      <c r="I545" s="193">
        <f>D545*H545</f>
        <v>216.9</v>
      </c>
      <c r="J545" s="85">
        <f>F545*H545</f>
        <v>225.89999999999998</v>
      </c>
      <c r="K545" s="195">
        <f>J545/I545</f>
        <v>1.0414937759336098</v>
      </c>
    </row>
    <row r="546" spans="1:11" ht="37.5" customHeight="1">
      <c r="A546" s="393"/>
      <c r="B546" s="391"/>
      <c r="C546" s="178"/>
      <c r="D546" s="387" t="s">
        <v>131</v>
      </c>
      <c r="E546" s="388"/>
      <c r="F546" s="387" t="s">
        <v>131</v>
      </c>
      <c r="G546" s="388"/>
      <c r="H546" s="123" t="s">
        <v>141</v>
      </c>
      <c r="I546" s="8" t="s">
        <v>132</v>
      </c>
      <c r="J546" s="34" t="s">
        <v>132</v>
      </c>
      <c r="K546" s="64"/>
    </row>
    <row r="547" spans="1:11" ht="33" customHeight="1">
      <c r="A547" s="392" t="s">
        <v>25</v>
      </c>
      <c r="B547" s="390" t="s">
        <v>134</v>
      </c>
      <c r="C547" s="179"/>
      <c r="D547" s="404">
        <v>1.69</v>
      </c>
      <c r="E547" s="405"/>
      <c r="F547" s="404">
        <v>2.01</v>
      </c>
      <c r="G547" s="405"/>
      <c r="H547" s="373" t="s">
        <v>10</v>
      </c>
      <c r="I547" s="50">
        <f>D547</f>
        <v>1.69</v>
      </c>
      <c r="J547" s="83">
        <f>F547</f>
        <v>2.01</v>
      </c>
      <c r="K547" s="195">
        <f>J547/I547</f>
        <v>1.1893491124260354</v>
      </c>
    </row>
    <row r="548" spans="1:11" ht="26.25" customHeight="1">
      <c r="A548" s="393"/>
      <c r="B548" s="391"/>
      <c r="C548" s="180"/>
      <c r="D548" s="387" t="s">
        <v>131</v>
      </c>
      <c r="E548" s="388"/>
      <c r="F548" s="387" t="s">
        <v>131</v>
      </c>
      <c r="G548" s="388"/>
      <c r="H548" s="373"/>
      <c r="I548" s="192" t="s">
        <v>131</v>
      </c>
      <c r="J548" s="84" t="s">
        <v>131</v>
      </c>
      <c r="K548" s="64"/>
    </row>
    <row r="549" spans="1:11" ht="25.5" customHeight="1">
      <c r="A549" s="392" t="s">
        <v>25</v>
      </c>
      <c r="B549" s="390" t="s">
        <v>135</v>
      </c>
      <c r="C549" s="178"/>
      <c r="D549" s="404">
        <f>D547</f>
        <v>1.69</v>
      </c>
      <c r="E549" s="405"/>
      <c r="F549" s="404">
        <f>F547</f>
        <v>2.01</v>
      </c>
      <c r="G549" s="405"/>
      <c r="H549" s="130">
        <v>130</v>
      </c>
      <c r="I549" s="193">
        <f>D549*H549</f>
        <v>219.7</v>
      </c>
      <c r="J549" s="85">
        <f>F549*H549</f>
        <v>261.29999999999995</v>
      </c>
      <c r="K549" s="195">
        <f>J549/I549</f>
        <v>1.1893491124260354</v>
      </c>
    </row>
    <row r="550" spans="1:11" ht="36.75" customHeight="1">
      <c r="A550" s="393"/>
      <c r="B550" s="391"/>
      <c r="C550" s="180"/>
      <c r="D550" s="387" t="s">
        <v>131</v>
      </c>
      <c r="E550" s="388"/>
      <c r="F550" s="387" t="s">
        <v>131</v>
      </c>
      <c r="G550" s="388"/>
      <c r="H550" s="123" t="s">
        <v>141</v>
      </c>
      <c r="I550" s="8" t="s">
        <v>132</v>
      </c>
      <c r="J550" s="34" t="s">
        <v>132</v>
      </c>
      <c r="K550" s="64"/>
    </row>
    <row r="551" spans="1:11" ht="27" customHeight="1">
      <c r="A551" s="392" t="s">
        <v>29</v>
      </c>
      <c r="B551" s="442" t="s">
        <v>262</v>
      </c>
      <c r="C551" s="139" t="s">
        <v>295</v>
      </c>
      <c r="D551" s="498">
        <v>5.26</v>
      </c>
      <c r="E551" s="499"/>
      <c r="F551" s="498">
        <v>5.48</v>
      </c>
      <c r="G551" s="499"/>
      <c r="H551" s="373" t="s">
        <v>10</v>
      </c>
      <c r="I551" s="214">
        <f>D551</f>
        <v>5.26</v>
      </c>
      <c r="J551" s="86">
        <f>F551</f>
        <v>5.48</v>
      </c>
      <c r="K551" s="195">
        <f>J551/I551</f>
        <v>1.0418250950570342</v>
      </c>
    </row>
    <row r="552" spans="1:11" ht="32.25" customHeight="1">
      <c r="A552" s="393"/>
      <c r="B552" s="443"/>
      <c r="C552" s="215" t="s">
        <v>296</v>
      </c>
      <c r="D552" s="387" t="s">
        <v>18</v>
      </c>
      <c r="E552" s="388"/>
      <c r="F552" s="387" t="s">
        <v>18</v>
      </c>
      <c r="G552" s="388"/>
      <c r="H552" s="373"/>
      <c r="I552" s="192" t="s">
        <v>18</v>
      </c>
      <c r="J552" s="84" t="s">
        <v>18</v>
      </c>
      <c r="K552" s="64"/>
    </row>
    <row r="553" spans="1:11" ht="25.5" customHeight="1">
      <c r="A553" s="392" t="s">
        <v>30</v>
      </c>
      <c r="B553" s="442" t="s">
        <v>142</v>
      </c>
      <c r="C553" s="216"/>
      <c r="D553" s="498">
        <f>D551</f>
        <v>5.26</v>
      </c>
      <c r="E553" s="499"/>
      <c r="F553" s="498">
        <f>F551</f>
        <v>5.48</v>
      </c>
      <c r="G553" s="499"/>
      <c r="H553" s="130">
        <v>12</v>
      </c>
      <c r="I553" s="193">
        <f>D553*H553</f>
        <v>63.12</v>
      </c>
      <c r="J553" s="85">
        <f>J551*H553</f>
        <v>65.76</v>
      </c>
      <c r="K553" s="195">
        <f>J553/I553</f>
        <v>1.0418250950570342</v>
      </c>
    </row>
    <row r="554" spans="1:11" ht="36.75" customHeight="1">
      <c r="A554" s="393"/>
      <c r="B554" s="443"/>
      <c r="C554" s="217"/>
      <c r="D554" s="387" t="s">
        <v>18</v>
      </c>
      <c r="E554" s="388"/>
      <c r="F554" s="387" t="s">
        <v>18</v>
      </c>
      <c r="G554" s="388"/>
      <c r="H554" s="123" t="s">
        <v>263</v>
      </c>
      <c r="I554" s="8" t="s">
        <v>138</v>
      </c>
      <c r="J554" s="34" t="s">
        <v>138</v>
      </c>
      <c r="K554" s="64"/>
    </row>
    <row r="555" spans="1:11" ht="27.75" customHeight="1">
      <c r="A555" s="392" t="s">
        <v>31</v>
      </c>
      <c r="B555" s="442" t="s">
        <v>145</v>
      </c>
      <c r="C555" s="218"/>
      <c r="D555" s="498">
        <f>D551</f>
        <v>5.26</v>
      </c>
      <c r="E555" s="499"/>
      <c r="F555" s="498">
        <f>F551</f>
        <v>5.48</v>
      </c>
      <c r="G555" s="499"/>
      <c r="H555" s="130">
        <v>25.2</v>
      </c>
      <c r="I555" s="193">
        <f>I551*H555</f>
        <v>132.552</v>
      </c>
      <c r="J555" s="85">
        <f>J551*H555</f>
        <v>138.096</v>
      </c>
      <c r="K555" s="195">
        <f>J555/I555</f>
        <v>1.0418250950570342</v>
      </c>
    </row>
    <row r="556" spans="1:11" ht="36" customHeight="1">
      <c r="A556" s="393"/>
      <c r="B556" s="443"/>
      <c r="C556" s="219"/>
      <c r="D556" s="387" t="s">
        <v>18</v>
      </c>
      <c r="E556" s="388"/>
      <c r="F556" s="387" t="s">
        <v>18</v>
      </c>
      <c r="G556" s="388"/>
      <c r="H556" s="123" t="s">
        <v>263</v>
      </c>
      <c r="I556" s="8" t="s">
        <v>138</v>
      </c>
      <c r="J556" s="34" t="s">
        <v>138</v>
      </c>
      <c r="K556" s="64"/>
    </row>
    <row r="557" spans="1:11" ht="25.5" customHeight="1">
      <c r="A557" s="392" t="s">
        <v>32</v>
      </c>
      <c r="B557" s="442" t="s">
        <v>137</v>
      </c>
      <c r="C557" s="216"/>
      <c r="D557" s="498">
        <f>D551</f>
        <v>5.26</v>
      </c>
      <c r="E557" s="499"/>
      <c r="F557" s="498">
        <f>F551</f>
        <v>5.48</v>
      </c>
      <c r="G557" s="499"/>
      <c r="H557" s="130">
        <v>16.5</v>
      </c>
      <c r="I557" s="6">
        <f>I551*H557</f>
        <v>86.78999999999999</v>
      </c>
      <c r="J557" s="30">
        <f>J551*H557</f>
        <v>90.42</v>
      </c>
      <c r="K557" s="195">
        <f>J557/I557</f>
        <v>1.0418250950570342</v>
      </c>
    </row>
    <row r="558" spans="1:11" ht="41.25" customHeight="1">
      <c r="A558" s="393"/>
      <c r="B558" s="443"/>
      <c r="C558" s="219"/>
      <c r="D558" s="387" t="s">
        <v>18</v>
      </c>
      <c r="E558" s="388"/>
      <c r="F558" s="387" t="s">
        <v>18</v>
      </c>
      <c r="G558" s="388"/>
      <c r="H558" s="123" t="s">
        <v>263</v>
      </c>
      <c r="I558" s="8" t="s">
        <v>138</v>
      </c>
      <c r="J558" s="34" t="s">
        <v>138</v>
      </c>
      <c r="K558" s="64"/>
    </row>
    <row r="559" spans="1:15" s="3" customFormat="1" ht="41.25" customHeight="1">
      <c r="A559" s="108"/>
      <c r="B559" s="68"/>
      <c r="C559" s="181"/>
      <c r="D559" s="69"/>
      <c r="E559" s="70"/>
      <c r="F559" s="69"/>
      <c r="G559" s="70"/>
      <c r="H559" s="132"/>
      <c r="I559" s="69"/>
      <c r="J559" s="87"/>
      <c r="K559" s="71"/>
      <c r="O559" s="26"/>
    </row>
    <row r="560" spans="1:15" s="3" customFormat="1" ht="41.25" customHeight="1">
      <c r="A560" s="108"/>
      <c r="B560" s="68"/>
      <c r="C560" s="181"/>
      <c r="D560" s="69"/>
      <c r="E560" s="70"/>
      <c r="F560" s="69"/>
      <c r="G560" s="70"/>
      <c r="H560" s="132"/>
      <c r="I560" s="69"/>
      <c r="J560" s="87"/>
      <c r="K560" s="71"/>
      <c r="O560" s="26"/>
    </row>
    <row r="561" spans="1:15" s="3" customFormat="1" ht="41.25" customHeight="1">
      <c r="A561" s="108"/>
      <c r="B561" s="68"/>
      <c r="C561" s="181"/>
      <c r="D561" s="69"/>
      <c r="E561" s="70"/>
      <c r="F561" s="69"/>
      <c r="G561" s="70"/>
      <c r="H561" s="132"/>
      <c r="I561" s="69"/>
      <c r="J561" s="87"/>
      <c r="K561" s="71"/>
      <c r="O561" s="26"/>
    </row>
    <row r="562" spans="1:15" s="3" customFormat="1" ht="41.25" customHeight="1">
      <c r="A562" s="108"/>
      <c r="B562" s="68"/>
      <c r="C562" s="181"/>
      <c r="D562" s="69"/>
      <c r="E562" s="70"/>
      <c r="F562" s="69"/>
      <c r="G562" s="70"/>
      <c r="H562" s="132"/>
      <c r="I562" s="69"/>
      <c r="J562" s="87"/>
      <c r="K562" s="71"/>
      <c r="O562" s="26"/>
    </row>
    <row r="563" spans="1:15" s="3" customFormat="1" ht="41.25" customHeight="1">
      <c r="A563" s="108"/>
      <c r="B563" s="68"/>
      <c r="C563" s="181"/>
      <c r="D563" s="69"/>
      <c r="E563" s="70"/>
      <c r="F563" s="69"/>
      <c r="G563" s="70"/>
      <c r="H563" s="132"/>
      <c r="I563" s="69"/>
      <c r="J563" s="87"/>
      <c r="K563" s="71"/>
      <c r="O563" s="26"/>
    </row>
    <row r="564" spans="1:15" s="3" customFormat="1" ht="41.25" customHeight="1">
      <c r="A564" s="108"/>
      <c r="B564" s="68"/>
      <c r="C564" s="181"/>
      <c r="D564" s="69"/>
      <c r="E564" s="70"/>
      <c r="F564" s="69"/>
      <c r="G564" s="70"/>
      <c r="H564" s="132"/>
      <c r="I564" s="69"/>
      <c r="J564" s="87"/>
      <c r="K564" s="71"/>
      <c r="O564" s="26"/>
    </row>
    <row r="565" spans="1:15" s="3" customFormat="1" ht="41.25" customHeight="1">
      <c r="A565" s="108"/>
      <c r="B565" s="68"/>
      <c r="C565" s="181"/>
      <c r="D565" s="69"/>
      <c r="E565" s="70"/>
      <c r="F565" s="69"/>
      <c r="G565" s="70"/>
      <c r="H565" s="132"/>
      <c r="I565" s="69"/>
      <c r="J565" s="87"/>
      <c r="K565" s="71"/>
      <c r="O565" s="26"/>
    </row>
    <row r="566" spans="1:15" s="3" customFormat="1" ht="41.25" customHeight="1">
      <c r="A566" s="108"/>
      <c r="B566" s="68"/>
      <c r="C566" s="181"/>
      <c r="D566" s="69"/>
      <c r="E566" s="70"/>
      <c r="F566" s="69"/>
      <c r="G566" s="70"/>
      <c r="H566" s="132"/>
      <c r="I566" s="69"/>
      <c r="J566" s="87"/>
      <c r="K566" s="71"/>
      <c r="O566" s="26"/>
    </row>
    <row r="567" spans="1:15" s="3" customFormat="1" ht="41.25" customHeight="1">
      <c r="A567" s="108"/>
      <c r="B567" s="68"/>
      <c r="C567" s="181"/>
      <c r="D567" s="69"/>
      <c r="E567" s="70"/>
      <c r="F567" s="69"/>
      <c r="G567" s="70"/>
      <c r="H567" s="132"/>
      <c r="I567" s="69"/>
      <c r="J567" s="87"/>
      <c r="K567" s="71"/>
      <c r="O567" s="26"/>
    </row>
    <row r="568" spans="1:15" s="3" customFormat="1" ht="41.25" customHeight="1">
      <c r="A568" s="108"/>
      <c r="B568" s="68"/>
      <c r="C568" s="181"/>
      <c r="D568" s="69"/>
      <c r="E568" s="70"/>
      <c r="F568" s="69"/>
      <c r="G568" s="70"/>
      <c r="H568" s="132"/>
      <c r="I568" s="69"/>
      <c r="J568" s="87"/>
      <c r="K568" s="71"/>
      <c r="O568" s="26"/>
    </row>
    <row r="569" spans="1:15" s="3" customFormat="1" ht="41.25" customHeight="1">
      <c r="A569" s="108"/>
      <c r="B569" s="68"/>
      <c r="C569" s="181"/>
      <c r="D569" s="69"/>
      <c r="E569" s="70"/>
      <c r="F569" s="69"/>
      <c r="G569" s="70"/>
      <c r="H569" s="132"/>
      <c r="I569" s="69"/>
      <c r="J569" s="87"/>
      <c r="K569" s="71"/>
      <c r="O569" s="26"/>
    </row>
    <row r="570" spans="1:15" s="3" customFormat="1" ht="41.25" customHeight="1">
      <c r="A570" s="108"/>
      <c r="B570" s="68"/>
      <c r="C570" s="181"/>
      <c r="D570" s="69"/>
      <c r="E570" s="70"/>
      <c r="F570" s="69"/>
      <c r="G570" s="70"/>
      <c r="H570" s="132"/>
      <c r="I570" s="69"/>
      <c r="J570" s="87"/>
      <c r="K570" s="71"/>
      <c r="O570" s="26"/>
    </row>
    <row r="571" spans="1:15" s="3" customFormat="1" ht="41.25" customHeight="1">
      <c r="A571" s="108"/>
      <c r="B571" s="68"/>
      <c r="C571" s="181"/>
      <c r="D571" s="69"/>
      <c r="E571" s="70"/>
      <c r="F571" s="69"/>
      <c r="G571" s="70"/>
      <c r="H571" s="132"/>
      <c r="I571" s="69"/>
      <c r="J571" s="87"/>
      <c r="K571" s="71"/>
      <c r="O571" s="26"/>
    </row>
    <row r="572" spans="1:15" s="3" customFormat="1" ht="41.25" customHeight="1">
      <c r="A572" s="108"/>
      <c r="B572" s="68"/>
      <c r="C572" s="181"/>
      <c r="D572" s="69"/>
      <c r="E572" s="70"/>
      <c r="F572" s="69"/>
      <c r="G572" s="70"/>
      <c r="H572" s="132"/>
      <c r="I572" s="69"/>
      <c r="J572" s="87"/>
      <c r="K572" s="71"/>
      <c r="O572" s="26"/>
    </row>
    <row r="573" spans="1:15" s="3" customFormat="1" ht="41.25" customHeight="1">
      <c r="A573" s="108"/>
      <c r="B573" s="68"/>
      <c r="C573" s="181"/>
      <c r="D573" s="69"/>
      <c r="E573" s="70"/>
      <c r="F573" s="69"/>
      <c r="G573" s="70"/>
      <c r="H573" s="132"/>
      <c r="I573" s="69"/>
      <c r="J573" s="87"/>
      <c r="K573" s="71"/>
      <c r="O573" s="26"/>
    </row>
    <row r="574" spans="1:15" s="3" customFormat="1" ht="41.25" customHeight="1">
      <c r="A574" s="108"/>
      <c r="B574" s="68"/>
      <c r="C574" s="181"/>
      <c r="D574" s="69"/>
      <c r="E574" s="70"/>
      <c r="F574" s="69"/>
      <c r="G574" s="70"/>
      <c r="H574" s="132"/>
      <c r="I574" s="69"/>
      <c r="J574" s="87"/>
      <c r="K574" s="71"/>
      <c r="O574" s="26"/>
    </row>
    <row r="575" spans="1:15" s="3" customFormat="1" ht="347.25" customHeight="1">
      <c r="A575" s="108"/>
      <c r="B575" s="68"/>
      <c r="C575" s="181"/>
      <c r="D575" s="69"/>
      <c r="E575" s="70"/>
      <c r="F575" s="69"/>
      <c r="G575" s="70"/>
      <c r="H575" s="132"/>
      <c r="I575" s="69"/>
      <c r="J575" s="87"/>
      <c r="K575" s="71"/>
      <c r="O575" s="26"/>
    </row>
    <row r="576" spans="1:15" s="3" customFormat="1" ht="41.25" customHeight="1">
      <c r="A576" s="108"/>
      <c r="B576" s="68"/>
      <c r="C576" s="181"/>
      <c r="D576" s="69"/>
      <c r="E576" s="70"/>
      <c r="F576" s="69"/>
      <c r="G576" s="70"/>
      <c r="H576" s="132"/>
      <c r="I576" s="69"/>
      <c r="J576" s="87"/>
      <c r="K576" s="71"/>
      <c r="O576" s="26"/>
    </row>
    <row r="577" spans="1:15" s="3" customFormat="1" ht="41.25" customHeight="1">
      <c r="A577" s="108"/>
      <c r="B577" s="68"/>
      <c r="C577" s="181"/>
      <c r="D577" s="69"/>
      <c r="E577" s="70"/>
      <c r="F577" s="69"/>
      <c r="G577" s="70"/>
      <c r="H577" s="132"/>
      <c r="I577" s="69"/>
      <c r="J577" s="87"/>
      <c r="K577" s="71"/>
      <c r="O577" s="26"/>
    </row>
    <row r="578" spans="1:15" s="3" customFormat="1" ht="51.75" customHeight="1">
      <c r="A578" s="109"/>
      <c r="C578" s="182"/>
      <c r="H578" s="133"/>
      <c r="J578" s="88"/>
      <c r="K578" s="72"/>
      <c r="O578" s="26"/>
    </row>
    <row r="579" spans="1:11" ht="51.75" customHeight="1">
      <c r="A579" s="110"/>
      <c r="C579" s="389"/>
      <c r="D579" s="389"/>
      <c r="E579" s="389"/>
      <c r="F579" s="389"/>
      <c r="J579" s="67"/>
      <c r="K579" s="88"/>
    </row>
    <row r="580" ht="51.75" customHeight="1"/>
    <row r="581" ht="51.75" customHeight="1"/>
    <row r="582" spans="1:11" ht="51.75" customHeight="1">
      <c r="A582" s="104" t="s">
        <v>49</v>
      </c>
      <c r="B582" s="398" t="s">
        <v>232</v>
      </c>
      <c r="C582" s="399"/>
      <c r="D582" s="399"/>
      <c r="E582" s="399"/>
      <c r="F582" s="399"/>
      <c r="G582" s="399"/>
      <c r="H582" s="399"/>
      <c r="I582" s="399"/>
      <c r="J582" s="400"/>
      <c r="K582" s="66"/>
    </row>
    <row r="583" spans="1:11" ht="51.75" customHeight="1">
      <c r="A583" s="384" t="s">
        <v>50</v>
      </c>
      <c r="B583" s="385" t="s">
        <v>75</v>
      </c>
      <c r="C583" s="138" t="s">
        <v>211</v>
      </c>
      <c r="D583" s="19"/>
      <c r="E583" s="19">
        <v>12.87</v>
      </c>
      <c r="F583" s="19"/>
      <c r="G583" s="19">
        <v>13.91</v>
      </c>
      <c r="H583" s="386" t="s">
        <v>10</v>
      </c>
      <c r="I583" s="19">
        <f>E583</f>
        <v>12.87</v>
      </c>
      <c r="J583" s="36">
        <f>G583</f>
        <v>13.91</v>
      </c>
      <c r="K583" s="63">
        <f>J583/I583</f>
        <v>1.0808080808080809</v>
      </c>
    </row>
    <row r="584" spans="1:11" ht="51.75" customHeight="1">
      <c r="A584" s="384"/>
      <c r="B584" s="375"/>
      <c r="C584" s="152" t="s">
        <v>206</v>
      </c>
      <c r="D584" s="7"/>
      <c r="E584" s="7" t="s">
        <v>18</v>
      </c>
      <c r="F584" s="7"/>
      <c r="G584" s="7" t="s">
        <v>18</v>
      </c>
      <c r="H584" s="373"/>
      <c r="I584" s="7" t="s">
        <v>18</v>
      </c>
      <c r="J584" s="33" t="s">
        <v>18</v>
      </c>
      <c r="K584" s="62"/>
    </row>
  </sheetData>
  <sheetProtection/>
  <mergeCells count="729">
    <mergeCell ref="B1:J1"/>
    <mergeCell ref="B2:J2"/>
    <mergeCell ref="B3:J3"/>
    <mergeCell ref="A4:A6"/>
    <mergeCell ref="B4:B6"/>
    <mergeCell ref="C4:C6"/>
    <mergeCell ref="D4:G4"/>
    <mergeCell ref="H4:H6"/>
    <mergeCell ref="I4:I6"/>
    <mergeCell ref="J4:J6"/>
    <mergeCell ref="K4:K6"/>
    <mergeCell ref="D5:E5"/>
    <mergeCell ref="F5:G5"/>
    <mergeCell ref="B7:J7"/>
    <mergeCell ref="B8:J8"/>
    <mergeCell ref="A9:A10"/>
    <mergeCell ref="B9:B10"/>
    <mergeCell ref="H9:H10"/>
    <mergeCell ref="A11:A12"/>
    <mergeCell ref="B11:B12"/>
    <mergeCell ref="A13:A14"/>
    <mergeCell ref="B13:B14"/>
    <mergeCell ref="H13:H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B25:J25"/>
    <mergeCell ref="A26:A27"/>
    <mergeCell ref="B26:B27"/>
    <mergeCell ref="H26:H27"/>
    <mergeCell ref="A28:A29"/>
    <mergeCell ref="B28:B29"/>
    <mergeCell ref="A30:A31"/>
    <mergeCell ref="H30:H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B42:J42"/>
    <mergeCell ref="A43:A44"/>
    <mergeCell ref="B43:B44"/>
    <mergeCell ref="H43:H44"/>
    <mergeCell ref="A45:A46"/>
    <mergeCell ref="B45:B46"/>
    <mergeCell ref="A47:A48"/>
    <mergeCell ref="B47:B48"/>
    <mergeCell ref="H47:H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B61:B62"/>
    <mergeCell ref="B63:B64"/>
    <mergeCell ref="B65:J65"/>
    <mergeCell ref="A66:A67"/>
    <mergeCell ref="B66:B67"/>
    <mergeCell ref="H66:H67"/>
    <mergeCell ref="A68:A69"/>
    <mergeCell ref="B68:B69"/>
    <mergeCell ref="A70:A71"/>
    <mergeCell ref="B70:B71"/>
    <mergeCell ref="H70:H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B82:K82"/>
    <mergeCell ref="A83:A84"/>
    <mergeCell ref="B83:B84"/>
    <mergeCell ref="H83:H84"/>
    <mergeCell ref="A85:A86"/>
    <mergeCell ref="B85:B86"/>
    <mergeCell ref="A87:A88"/>
    <mergeCell ref="B87:B88"/>
    <mergeCell ref="H87:H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B99:J99"/>
    <mergeCell ref="A100:A101"/>
    <mergeCell ref="B100:B101"/>
    <mergeCell ref="H100:H101"/>
    <mergeCell ref="A102:A103"/>
    <mergeCell ref="B102:B103"/>
    <mergeCell ref="A104:A105"/>
    <mergeCell ref="B104:B105"/>
    <mergeCell ref="H104:H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B116:J116"/>
    <mergeCell ref="A117:A118"/>
    <mergeCell ref="B117:B118"/>
    <mergeCell ref="H117:H118"/>
    <mergeCell ref="A119:A120"/>
    <mergeCell ref="B119:B120"/>
    <mergeCell ref="A121:A122"/>
    <mergeCell ref="B121:B122"/>
    <mergeCell ref="H121:H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B133:J133"/>
    <mergeCell ref="A134:A135"/>
    <mergeCell ref="B134:B135"/>
    <mergeCell ref="H134:H135"/>
    <mergeCell ref="A136:A137"/>
    <mergeCell ref="B136:B137"/>
    <mergeCell ref="A138:A139"/>
    <mergeCell ref="B138:B139"/>
    <mergeCell ref="H138:H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B150:J150"/>
    <mergeCell ref="A151:A152"/>
    <mergeCell ref="B151:B152"/>
    <mergeCell ref="H151:H152"/>
    <mergeCell ref="A153:A154"/>
    <mergeCell ref="B153:B154"/>
    <mergeCell ref="A155:A156"/>
    <mergeCell ref="B155:B156"/>
    <mergeCell ref="H155:H156"/>
    <mergeCell ref="A157:A158"/>
    <mergeCell ref="B157:B158"/>
    <mergeCell ref="A159:A160"/>
    <mergeCell ref="B159:B160"/>
    <mergeCell ref="A161:A162"/>
    <mergeCell ref="B161:B162"/>
    <mergeCell ref="A163:A164"/>
    <mergeCell ref="B163:B164"/>
    <mergeCell ref="A165:A166"/>
    <mergeCell ref="B165:B166"/>
    <mergeCell ref="B167:J167"/>
    <mergeCell ref="A168:A169"/>
    <mergeCell ref="B168:B169"/>
    <mergeCell ref="H168:H169"/>
    <mergeCell ref="A170:A171"/>
    <mergeCell ref="B170:B171"/>
    <mergeCell ref="A172:A173"/>
    <mergeCell ref="B172:B173"/>
    <mergeCell ref="H172:H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B184:J184"/>
    <mergeCell ref="A185:A186"/>
    <mergeCell ref="B185:B186"/>
    <mergeCell ref="H185:H186"/>
    <mergeCell ref="A187:A188"/>
    <mergeCell ref="B187:B188"/>
    <mergeCell ref="A189:A190"/>
    <mergeCell ref="B189:B190"/>
    <mergeCell ref="H189:H190"/>
    <mergeCell ref="A191:A192"/>
    <mergeCell ref="B191:B192"/>
    <mergeCell ref="A193:A194"/>
    <mergeCell ref="B193:B194"/>
    <mergeCell ref="A195:A196"/>
    <mergeCell ref="B195:B196"/>
    <mergeCell ref="A197:A198"/>
    <mergeCell ref="B197:B198"/>
    <mergeCell ref="A199:A200"/>
    <mergeCell ref="B199:B200"/>
    <mergeCell ref="B201:J201"/>
    <mergeCell ref="A202:A203"/>
    <mergeCell ref="B202:B203"/>
    <mergeCell ref="H202:H203"/>
    <mergeCell ref="A204:A205"/>
    <mergeCell ref="B204:B205"/>
    <mergeCell ref="B206:J206"/>
    <mergeCell ref="A207:A208"/>
    <mergeCell ref="B207:B208"/>
    <mergeCell ref="H207:H208"/>
    <mergeCell ref="A209:A210"/>
    <mergeCell ref="B209:B210"/>
    <mergeCell ref="B211:J211"/>
    <mergeCell ref="A212:A213"/>
    <mergeCell ref="B212:B213"/>
    <mergeCell ref="H212:H213"/>
    <mergeCell ref="A214:A215"/>
    <mergeCell ref="B214:B215"/>
    <mergeCell ref="A216:A217"/>
    <mergeCell ref="B216:B217"/>
    <mergeCell ref="H216:H217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B229:J229"/>
    <mergeCell ref="A230:A232"/>
    <mergeCell ref="B230:B232"/>
    <mergeCell ref="D230:G230"/>
    <mergeCell ref="H230:H232"/>
    <mergeCell ref="I230:I232"/>
    <mergeCell ref="J230:J232"/>
    <mergeCell ref="K230:K232"/>
    <mergeCell ref="D231:E231"/>
    <mergeCell ref="F231:G231"/>
    <mergeCell ref="B233:J233"/>
    <mergeCell ref="A234:A235"/>
    <mergeCell ref="B234:B235"/>
    <mergeCell ref="H234:H235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50:A251"/>
    <mergeCell ref="B250:B251"/>
    <mergeCell ref="B252:J252"/>
    <mergeCell ref="A253:A254"/>
    <mergeCell ref="B253:B254"/>
    <mergeCell ref="H253:H254"/>
    <mergeCell ref="A255:A256"/>
    <mergeCell ref="B255:B256"/>
    <mergeCell ref="H255:H256"/>
    <mergeCell ref="A257:A258"/>
    <mergeCell ref="B257:B258"/>
    <mergeCell ref="H257:H258"/>
    <mergeCell ref="A259:A260"/>
    <mergeCell ref="B259:B260"/>
    <mergeCell ref="B261:B262"/>
    <mergeCell ref="A263:A264"/>
    <mergeCell ref="B263:B264"/>
    <mergeCell ref="A265:A266"/>
    <mergeCell ref="B265:B266"/>
    <mergeCell ref="A267:A268"/>
    <mergeCell ref="B267:B268"/>
    <mergeCell ref="B269:J269"/>
    <mergeCell ref="A271:A272"/>
    <mergeCell ref="B271:B272"/>
    <mergeCell ref="H271:H272"/>
    <mergeCell ref="A273:A274"/>
    <mergeCell ref="B273:B274"/>
    <mergeCell ref="H273:H274"/>
    <mergeCell ref="A275:A276"/>
    <mergeCell ref="B275:B276"/>
    <mergeCell ref="H275:H276"/>
    <mergeCell ref="A277:A278"/>
    <mergeCell ref="B277:B278"/>
    <mergeCell ref="A279:A280"/>
    <mergeCell ref="B279:B280"/>
    <mergeCell ref="A281:A282"/>
    <mergeCell ref="B281:B282"/>
    <mergeCell ref="A283:A284"/>
    <mergeCell ref="B283:B284"/>
    <mergeCell ref="A286:A287"/>
    <mergeCell ref="B286:B287"/>
    <mergeCell ref="H286:H287"/>
    <mergeCell ref="A288:A289"/>
    <mergeCell ref="B288:B289"/>
    <mergeCell ref="H288:H289"/>
    <mergeCell ref="A290:A291"/>
    <mergeCell ref="B290:B291"/>
    <mergeCell ref="H290:H291"/>
    <mergeCell ref="A292:A293"/>
    <mergeCell ref="B292:B293"/>
    <mergeCell ref="H292:H29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303:A304"/>
    <mergeCell ref="B303:B304"/>
    <mergeCell ref="H303:H304"/>
    <mergeCell ref="A305:A306"/>
    <mergeCell ref="B305:B306"/>
    <mergeCell ref="H305:H306"/>
    <mergeCell ref="A307:A308"/>
    <mergeCell ref="B307:B308"/>
    <mergeCell ref="H307:H308"/>
    <mergeCell ref="A309:A310"/>
    <mergeCell ref="B309:B310"/>
    <mergeCell ref="A311:A312"/>
    <mergeCell ref="B311:B312"/>
    <mergeCell ref="A313:A314"/>
    <mergeCell ref="B313:B314"/>
    <mergeCell ref="A315:A316"/>
    <mergeCell ref="B315:B316"/>
    <mergeCell ref="B317:J317"/>
    <mergeCell ref="B318:B319"/>
    <mergeCell ref="H318:H319"/>
    <mergeCell ref="A320:A321"/>
    <mergeCell ref="B320:B321"/>
    <mergeCell ref="B322:B323"/>
    <mergeCell ref="B324:J324"/>
    <mergeCell ref="B325:B326"/>
    <mergeCell ref="H325:H326"/>
    <mergeCell ref="B327:B328"/>
    <mergeCell ref="H327:H328"/>
    <mergeCell ref="B329:B330"/>
    <mergeCell ref="H329:H330"/>
    <mergeCell ref="B331:B332"/>
    <mergeCell ref="A333:A334"/>
    <mergeCell ref="B333:B334"/>
    <mergeCell ref="B335:J335"/>
    <mergeCell ref="A336:A337"/>
    <mergeCell ref="B336:B337"/>
    <mergeCell ref="H336:H337"/>
    <mergeCell ref="A338:A339"/>
    <mergeCell ref="B338:B339"/>
    <mergeCell ref="A340:A341"/>
    <mergeCell ref="B340:B341"/>
    <mergeCell ref="A342:A343"/>
    <mergeCell ref="B342:B343"/>
    <mergeCell ref="B344:J344"/>
    <mergeCell ref="A345:A346"/>
    <mergeCell ref="B345:B346"/>
    <mergeCell ref="H345:H346"/>
    <mergeCell ref="A347:A348"/>
    <mergeCell ref="B347:B348"/>
    <mergeCell ref="A349:A350"/>
    <mergeCell ref="B349:B350"/>
    <mergeCell ref="A351:A352"/>
    <mergeCell ref="B351:B352"/>
    <mergeCell ref="B353:J353"/>
    <mergeCell ref="A354:A355"/>
    <mergeCell ref="B354:B355"/>
    <mergeCell ref="C354:C355"/>
    <mergeCell ref="H354:H355"/>
    <mergeCell ref="A356:A357"/>
    <mergeCell ref="B356:B357"/>
    <mergeCell ref="A358:A359"/>
    <mergeCell ref="B358:B359"/>
    <mergeCell ref="A360:A361"/>
    <mergeCell ref="B360:B361"/>
    <mergeCell ref="B362:J362"/>
    <mergeCell ref="A363:A364"/>
    <mergeCell ref="B363:B364"/>
    <mergeCell ref="H363:H364"/>
    <mergeCell ref="A365:A366"/>
    <mergeCell ref="B365:B366"/>
    <mergeCell ref="A367:A368"/>
    <mergeCell ref="B367:B368"/>
    <mergeCell ref="A369:A370"/>
    <mergeCell ref="B369:B370"/>
    <mergeCell ref="A371:A372"/>
    <mergeCell ref="B371:B372"/>
    <mergeCell ref="A373:A374"/>
    <mergeCell ref="B373:B374"/>
    <mergeCell ref="A375:A376"/>
    <mergeCell ref="B375:B376"/>
    <mergeCell ref="B377:J377"/>
    <mergeCell ref="A378:A379"/>
    <mergeCell ref="B378:B379"/>
    <mergeCell ref="H378:H379"/>
    <mergeCell ref="A380:A381"/>
    <mergeCell ref="B380:B381"/>
    <mergeCell ref="A382:A383"/>
    <mergeCell ref="B382:B383"/>
    <mergeCell ref="A384:A385"/>
    <mergeCell ref="B384:B385"/>
    <mergeCell ref="B386:J386"/>
    <mergeCell ref="A387:A388"/>
    <mergeCell ref="B387:B388"/>
    <mergeCell ref="H387:H388"/>
    <mergeCell ref="A389:A390"/>
    <mergeCell ref="B389:B390"/>
    <mergeCell ref="A391:A392"/>
    <mergeCell ref="B391:B392"/>
    <mergeCell ref="A393:A394"/>
    <mergeCell ref="B393:B394"/>
    <mergeCell ref="A395:A396"/>
    <mergeCell ref="B395:B396"/>
    <mergeCell ref="A397:A398"/>
    <mergeCell ref="B397:B398"/>
    <mergeCell ref="A399:A400"/>
    <mergeCell ref="B399:B400"/>
    <mergeCell ref="B401:J401"/>
    <mergeCell ref="A402:A403"/>
    <mergeCell ref="B402:B403"/>
    <mergeCell ref="H402:H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A414:A415"/>
    <mergeCell ref="B414:B415"/>
    <mergeCell ref="B416:J416"/>
    <mergeCell ref="A417:A418"/>
    <mergeCell ref="B417:B418"/>
    <mergeCell ref="H417:H418"/>
    <mergeCell ref="A419:A420"/>
    <mergeCell ref="B419:B420"/>
    <mergeCell ref="A421:A422"/>
    <mergeCell ref="B421:B422"/>
    <mergeCell ref="A423:A424"/>
    <mergeCell ref="B423:B424"/>
    <mergeCell ref="B425:J425"/>
    <mergeCell ref="A426:A427"/>
    <mergeCell ref="B426:B427"/>
    <mergeCell ref="H426:H427"/>
    <mergeCell ref="A428:A429"/>
    <mergeCell ref="B428:B429"/>
    <mergeCell ref="A430:A431"/>
    <mergeCell ref="B430:B431"/>
    <mergeCell ref="A432:A433"/>
    <mergeCell ref="B432:B433"/>
    <mergeCell ref="A434:A435"/>
    <mergeCell ref="B434:B435"/>
    <mergeCell ref="A436:A437"/>
    <mergeCell ref="B436:B437"/>
    <mergeCell ref="A438:A439"/>
    <mergeCell ref="B438:B439"/>
    <mergeCell ref="B440:J440"/>
    <mergeCell ref="A441:A442"/>
    <mergeCell ref="B441:B442"/>
    <mergeCell ref="H441:H442"/>
    <mergeCell ref="A443:A444"/>
    <mergeCell ref="B443:B444"/>
    <mergeCell ref="A445:A446"/>
    <mergeCell ref="B445:B446"/>
    <mergeCell ref="A447:A448"/>
    <mergeCell ref="B447:B448"/>
    <mergeCell ref="A449:A450"/>
    <mergeCell ref="B449:B450"/>
    <mergeCell ref="A451:A452"/>
    <mergeCell ref="B451:B452"/>
    <mergeCell ref="A453:A454"/>
    <mergeCell ref="B453:B454"/>
    <mergeCell ref="A455:A456"/>
    <mergeCell ref="B455:B456"/>
    <mergeCell ref="B457:J457"/>
    <mergeCell ref="A458:A459"/>
    <mergeCell ref="B458:B459"/>
    <mergeCell ref="H458:H459"/>
    <mergeCell ref="A460:A461"/>
    <mergeCell ref="B460:B461"/>
    <mergeCell ref="H460:H461"/>
    <mergeCell ref="A462:A463"/>
    <mergeCell ref="B462:B463"/>
    <mergeCell ref="H462:H463"/>
    <mergeCell ref="A464:A465"/>
    <mergeCell ref="B464:B465"/>
    <mergeCell ref="A466:A467"/>
    <mergeCell ref="B466:B467"/>
    <mergeCell ref="A468:A469"/>
    <mergeCell ref="B468:B469"/>
    <mergeCell ref="B470:J470"/>
    <mergeCell ref="A471:A472"/>
    <mergeCell ref="B471:B472"/>
    <mergeCell ref="H471:H472"/>
    <mergeCell ref="A473:A474"/>
    <mergeCell ref="B473:B474"/>
    <mergeCell ref="A475:A476"/>
    <mergeCell ref="B475:B476"/>
    <mergeCell ref="A477:A478"/>
    <mergeCell ref="B477:B478"/>
    <mergeCell ref="B479:J479"/>
    <mergeCell ref="A480:A481"/>
    <mergeCell ref="B480:B481"/>
    <mergeCell ref="H480:H481"/>
    <mergeCell ref="A482:A483"/>
    <mergeCell ref="B482:B483"/>
    <mergeCell ref="H482:H483"/>
    <mergeCell ref="A484:A485"/>
    <mergeCell ref="B484:B485"/>
    <mergeCell ref="B486:J486"/>
    <mergeCell ref="A487:A488"/>
    <mergeCell ref="B487:B488"/>
    <mergeCell ref="H487:H488"/>
    <mergeCell ref="A489:A490"/>
    <mergeCell ref="B489:B490"/>
    <mergeCell ref="H489:H490"/>
    <mergeCell ref="A491:A492"/>
    <mergeCell ref="B491:B492"/>
    <mergeCell ref="H491:H492"/>
    <mergeCell ref="A493:A494"/>
    <mergeCell ref="B493:B494"/>
    <mergeCell ref="H493:H494"/>
    <mergeCell ref="A495:A496"/>
    <mergeCell ref="B495:B496"/>
    <mergeCell ref="B498:J498"/>
    <mergeCell ref="A499:A500"/>
    <mergeCell ref="B499:B500"/>
    <mergeCell ref="D499:E499"/>
    <mergeCell ref="F499:G499"/>
    <mergeCell ref="H499:H500"/>
    <mergeCell ref="D500:E500"/>
    <mergeCell ref="F500:G500"/>
    <mergeCell ref="A501:A502"/>
    <mergeCell ref="B501:B502"/>
    <mergeCell ref="D501:E501"/>
    <mergeCell ref="F501:G501"/>
    <mergeCell ref="D502:E502"/>
    <mergeCell ref="F502:G502"/>
    <mergeCell ref="A503:A504"/>
    <mergeCell ref="B503:B504"/>
    <mergeCell ref="D503:E503"/>
    <mergeCell ref="F503:G503"/>
    <mergeCell ref="D504:E504"/>
    <mergeCell ref="F504:G504"/>
    <mergeCell ref="A505:A506"/>
    <mergeCell ref="B505:B506"/>
    <mergeCell ref="D505:E505"/>
    <mergeCell ref="F505:G505"/>
    <mergeCell ref="D506:E506"/>
    <mergeCell ref="F506:G506"/>
    <mergeCell ref="B507:J507"/>
    <mergeCell ref="A508:A509"/>
    <mergeCell ref="B508:B509"/>
    <mergeCell ref="C508:C509"/>
    <mergeCell ref="H508:H509"/>
    <mergeCell ref="A510:A511"/>
    <mergeCell ref="B510:B511"/>
    <mergeCell ref="A512:A513"/>
    <mergeCell ref="B512:B513"/>
    <mergeCell ref="A514:A515"/>
    <mergeCell ref="B514:B515"/>
    <mergeCell ref="B516:J516"/>
    <mergeCell ref="A517:A518"/>
    <mergeCell ref="B517:B518"/>
    <mergeCell ref="D517:E517"/>
    <mergeCell ref="F517:G517"/>
    <mergeCell ref="D518:E518"/>
    <mergeCell ref="F518:G518"/>
    <mergeCell ref="A519:A520"/>
    <mergeCell ref="B519:B520"/>
    <mergeCell ref="D519:E519"/>
    <mergeCell ref="F519:G519"/>
    <mergeCell ref="D520:E520"/>
    <mergeCell ref="F520:G520"/>
    <mergeCell ref="A521:A522"/>
    <mergeCell ref="B521:B522"/>
    <mergeCell ref="D521:E521"/>
    <mergeCell ref="F521:G521"/>
    <mergeCell ref="D522:E522"/>
    <mergeCell ref="F522:G522"/>
    <mergeCell ref="A523:A524"/>
    <mergeCell ref="B523:B524"/>
    <mergeCell ref="D523:E523"/>
    <mergeCell ref="F523:G523"/>
    <mergeCell ref="D524:E524"/>
    <mergeCell ref="F524:G524"/>
    <mergeCell ref="A525:A526"/>
    <mergeCell ref="B525:B526"/>
    <mergeCell ref="D525:E525"/>
    <mergeCell ref="F525:G525"/>
    <mergeCell ref="D526:E526"/>
    <mergeCell ref="F526:G526"/>
    <mergeCell ref="A527:A528"/>
    <mergeCell ref="B527:B528"/>
    <mergeCell ref="D527:E527"/>
    <mergeCell ref="F527:G527"/>
    <mergeCell ref="D528:E528"/>
    <mergeCell ref="F528:G528"/>
    <mergeCell ref="A529:A530"/>
    <mergeCell ref="B529:B530"/>
    <mergeCell ref="D529:E529"/>
    <mergeCell ref="F529:G529"/>
    <mergeCell ref="D530:E530"/>
    <mergeCell ref="F530:G530"/>
    <mergeCell ref="B531:J531"/>
    <mergeCell ref="A532:A533"/>
    <mergeCell ref="B532:B533"/>
    <mergeCell ref="D532:E532"/>
    <mergeCell ref="F532:G532"/>
    <mergeCell ref="D533:E533"/>
    <mergeCell ref="F533:G533"/>
    <mergeCell ref="A534:A535"/>
    <mergeCell ref="B534:B535"/>
    <mergeCell ref="D534:E534"/>
    <mergeCell ref="F534:G534"/>
    <mergeCell ref="D535:E535"/>
    <mergeCell ref="F535:G535"/>
    <mergeCell ref="A536:A537"/>
    <mergeCell ref="B536:B537"/>
    <mergeCell ref="D536:E536"/>
    <mergeCell ref="F536:G536"/>
    <mergeCell ref="D537:E537"/>
    <mergeCell ref="F537:G537"/>
    <mergeCell ref="A538:A539"/>
    <mergeCell ref="B538:B539"/>
    <mergeCell ref="D538:E538"/>
    <mergeCell ref="F538:G538"/>
    <mergeCell ref="D539:E539"/>
    <mergeCell ref="F539:G539"/>
    <mergeCell ref="A540:A541"/>
    <mergeCell ref="B540:B541"/>
    <mergeCell ref="D540:E540"/>
    <mergeCell ref="F540:G540"/>
    <mergeCell ref="D541:E541"/>
    <mergeCell ref="F541:G541"/>
    <mergeCell ref="B542:J542"/>
    <mergeCell ref="A543:A544"/>
    <mergeCell ref="B543:B544"/>
    <mergeCell ref="D543:E543"/>
    <mergeCell ref="F543:G543"/>
    <mergeCell ref="H543:H544"/>
    <mergeCell ref="C544:C545"/>
    <mergeCell ref="D544:E544"/>
    <mergeCell ref="F544:G544"/>
    <mergeCell ref="A545:A546"/>
    <mergeCell ref="B545:B546"/>
    <mergeCell ref="D545:E545"/>
    <mergeCell ref="F545:G545"/>
    <mergeCell ref="D546:E546"/>
    <mergeCell ref="F546:G546"/>
    <mergeCell ref="A547:A548"/>
    <mergeCell ref="B547:B548"/>
    <mergeCell ref="D547:E547"/>
    <mergeCell ref="F547:G547"/>
    <mergeCell ref="H547:H548"/>
    <mergeCell ref="D548:E548"/>
    <mergeCell ref="F548:G548"/>
    <mergeCell ref="A549:A550"/>
    <mergeCell ref="B549:B550"/>
    <mergeCell ref="D549:E549"/>
    <mergeCell ref="F549:G549"/>
    <mergeCell ref="D550:E550"/>
    <mergeCell ref="F550:G550"/>
    <mergeCell ref="A551:A552"/>
    <mergeCell ref="B551:B552"/>
    <mergeCell ref="D551:E551"/>
    <mergeCell ref="F551:G551"/>
    <mergeCell ref="H551:H552"/>
    <mergeCell ref="D552:E552"/>
    <mergeCell ref="F552:G552"/>
    <mergeCell ref="A553:A554"/>
    <mergeCell ref="B553:B554"/>
    <mergeCell ref="D553:E553"/>
    <mergeCell ref="F553:G553"/>
    <mergeCell ref="D554:E554"/>
    <mergeCell ref="F554:G554"/>
    <mergeCell ref="F558:G558"/>
    <mergeCell ref="A555:A556"/>
    <mergeCell ref="B555:B556"/>
    <mergeCell ref="D555:E555"/>
    <mergeCell ref="F555:G555"/>
    <mergeCell ref="D556:E556"/>
    <mergeCell ref="F556:G556"/>
    <mergeCell ref="C579:F579"/>
    <mergeCell ref="B582:J582"/>
    <mergeCell ref="A583:A584"/>
    <mergeCell ref="B583:B584"/>
    <mergeCell ref="H583:H584"/>
    <mergeCell ref="A557:A558"/>
    <mergeCell ref="B557:B558"/>
    <mergeCell ref="D557:E557"/>
    <mergeCell ref="F557:G557"/>
    <mergeCell ref="D558:E558"/>
  </mergeCells>
  <printOptions/>
  <pageMargins left="0.5118110236220472" right="0" top="0.5511811023622047" bottom="0.15748031496062992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B34">
      <selection activeCell="E106" sqref="E106"/>
    </sheetView>
  </sheetViews>
  <sheetFormatPr defaultColWidth="9.140625" defaultRowHeight="15"/>
  <cols>
    <col min="2" max="2" width="50.00390625" style="0" customWidth="1"/>
    <col min="3" max="3" width="19.28125" style="0" customWidth="1"/>
    <col min="4" max="4" width="11.8515625" style="0" customWidth="1"/>
    <col min="5" max="5" width="26.57421875" style="0" customWidth="1"/>
    <col min="6" max="6" width="13.421875" style="0" customWidth="1"/>
    <col min="7" max="7" width="23.28125" style="0" customWidth="1"/>
    <col min="8" max="8" width="17.140625" style="0" customWidth="1"/>
    <col min="9" max="9" width="18.421875" style="0" customWidth="1"/>
    <col min="10" max="10" width="16.57421875" style="0" customWidth="1"/>
    <col min="11" max="11" width="15.8515625" style="0" customWidth="1"/>
  </cols>
  <sheetData>
    <row r="1" spans="1:11" ht="22.5">
      <c r="A1" s="92"/>
      <c r="B1" s="448" t="s">
        <v>136</v>
      </c>
      <c r="C1" s="448"/>
      <c r="D1" s="448"/>
      <c r="E1" s="448"/>
      <c r="F1" s="448"/>
      <c r="G1" s="448"/>
      <c r="H1" s="448"/>
      <c r="I1" s="448"/>
      <c r="J1" s="448"/>
      <c r="K1" s="72"/>
    </row>
    <row r="2" spans="1:11" ht="22.5">
      <c r="A2" s="92"/>
      <c r="B2" s="448" t="s">
        <v>300</v>
      </c>
      <c r="C2" s="448"/>
      <c r="D2" s="448"/>
      <c r="E2" s="448"/>
      <c r="F2" s="448"/>
      <c r="G2" s="448"/>
      <c r="H2" s="448"/>
      <c r="I2" s="448"/>
      <c r="J2" s="448"/>
      <c r="K2" s="26"/>
    </row>
    <row r="3" spans="1:11" ht="22.5">
      <c r="A3" s="92"/>
      <c r="B3" s="449" t="s">
        <v>384</v>
      </c>
      <c r="C3" s="449"/>
      <c r="D3" s="449"/>
      <c r="E3" s="449"/>
      <c r="F3" s="449"/>
      <c r="G3" s="449"/>
      <c r="H3" s="449"/>
      <c r="I3" s="449"/>
      <c r="J3" s="449"/>
      <c r="K3" s="26"/>
    </row>
    <row r="4" spans="1:11" ht="18.75">
      <c r="A4" s="465" t="s">
        <v>0</v>
      </c>
      <c r="B4" s="454" t="s">
        <v>155</v>
      </c>
      <c r="C4" s="456" t="s">
        <v>154</v>
      </c>
      <c r="D4" s="458" t="s">
        <v>265</v>
      </c>
      <c r="E4" s="459"/>
      <c r="F4" s="459"/>
      <c r="G4" s="460"/>
      <c r="H4" s="461" t="s">
        <v>161</v>
      </c>
      <c r="I4" s="438" t="s">
        <v>385</v>
      </c>
      <c r="J4" s="450" t="s">
        <v>386</v>
      </c>
      <c r="K4" s="406" t="s">
        <v>387</v>
      </c>
    </row>
    <row r="5" spans="1:11" ht="15.75">
      <c r="A5" s="466"/>
      <c r="B5" s="455"/>
      <c r="C5" s="457"/>
      <c r="D5" s="539" t="s">
        <v>400</v>
      </c>
      <c r="E5" s="540"/>
      <c r="F5" s="539" t="s">
        <v>401</v>
      </c>
      <c r="G5" s="540"/>
      <c r="H5" s="462"/>
      <c r="I5" s="439"/>
      <c r="J5" s="451"/>
      <c r="K5" s="407"/>
    </row>
    <row r="6" spans="1:11" ht="47.25">
      <c r="A6" s="467"/>
      <c r="B6" s="455"/>
      <c r="C6" s="457"/>
      <c r="D6" s="5" t="s">
        <v>1</v>
      </c>
      <c r="E6" s="346" t="s">
        <v>213</v>
      </c>
      <c r="F6" s="346" t="s">
        <v>1</v>
      </c>
      <c r="G6" s="346" t="s">
        <v>213</v>
      </c>
      <c r="H6" s="462"/>
      <c r="I6" s="439"/>
      <c r="J6" s="451"/>
      <c r="K6" s="408"/>
    </row>
    <row r="7" spans="1:11" ht="27">
      <c r="A7" s="93"/>
      <c r="B7" s="463" t="s">
        <v>76</v>
      </c>
      <c r="C7" s="464"/>
      <c r="D7" s="464"/>
      <c r="E7" s="464"/>
      <c r="F7" s="464"/>
      <c r="G7" s="464"/>
      <c r="H7" s="464"/>
      <c r="I7" s="464"/>
      <c r="J7" s="464"/>
      <c r="K7" s="194"/>
    </row>
    <row r="8" spans="1:11" ht="18.75">
      <c r="A8" s="365" t="s">
        <v>4</v>
      </c>
      <c r="B8" s="541" t="s">
        <v>399</v>
      </c>
      <c r="C8" s="542"/>
      <c r="D8" s="542"/>
      <c r="E8" s="542"/>
      <c r="F8" s="542"/>
      <c r="G8" s="542"/>
      <c r="H8" s="542"/>
      <c r="I8" s="542"/>
      <c r="J8" s="542"/>
      <c r="K8" s="357"/>
    </row>
    <row r="9" spans="1:11" ht="18.75">
      <c r="A9" s="378" t="s">
        <v>5</v>
      </c>
      <c r="B9" s="375" t="s">
        <v>9</v>
      </c>
      <c r="C9" s="289"/>
      <c r="D9" s="5">
        <v>995.53</v>
      </c>
      <c r="E9" s="6">
        <v>1159.21</v>
      </c>
      <c r="F9" s="5"/>
      <c r="G9" s="6"/>
      <c r="H9" s="373" t="s">
        <v>10</v>
      </c>
      <c r="I9" s="6">
        <f>E9</f>
        <v>1159.21</v>
      </c>
      <c r="J9" s="30">
        <f>G9</f>
        <v>0</v>
      </c>
      <c r="K9" s="195">
        <f>J9/I9</f>
        <v>0</v>
      </c>
    </row>
    <row r="10" spans="1:11" ht="37.5">
      <c r="A10" s="378"/>
      <c r="B10" s="375"/>
      <c r="C10" s="45" t="s">
        <v>324</v>
      </c>
      <c r="D10" s="7" t="s">
        <v>3</v>
      </c>
      <c r="E10" s="7" t="s">
        <v>3</v>
      </c>
      <c r="F10" s="7"/>
      <c r="G10" s="7"/>
      <c r="H10" s="373"/>
      <c r="I10" s="7" t="s">
        <v>3</v>
      </c>
      <c r="J10" s="33" t="s">
        <v>3</v>
      </c>
      <c r="K10" s="64"/>
    </row>
    <row r="11" spans="1:11" ht="18.75">
      <c r="A11" s="378" t="s">
        <v>8</v>
      </c>
      <c r="B11" s="375" t="s">
        <v>162</v>
      </c>
      <c r="C11" s="290"/>
      <c r="D11" s="5">
        <f>D9</f>
        <v>995.53</v>
      </c>
      <c r="E11" s="6">
        <f>E9</f>
        <v>1159.21</v>
      </c>
      <c r="F11" s="5"/>
      <c r="G11" s="6"/>
      <c r="H11" s="358">
        <v>0.03671</v>
      </c>
      <c r="I11" s="6">
        <f>E11*H11</f>
        <v>42.554599100000004</v>
      </c>
      <c r="J11" s="30">
        <f>G11*H11</f>
        <v>0</v>
      </c>
      <c r="K11" s="195">
        <f>J11/I11</f>
        <v>0</v>
      </c>
    </row>
    <row r="12" spans="1:11" ht="37.5">
      <c r="A12" s="378"/>
      <c r="B12" s="375"/>
      <c r="C12" s="291"/>
      <c r="D12" s="7" t="s">
        <v>3</v>
      </c>
      <c r="E12" s="7" t="s">
        <v>3</v>
      </c>
      <c r="F12" s="7"/>
      <c r="G12" s="7"/>
      <c r="H12" s="359" t="s">
        <v>6</v>
      </c>
      <c r="I12" s="146" t="s">
        <v>7</v>
      </c>
      <c r="J12" s="74" t="s">
        <v>7</v>
      </c>
      <c r="K12" s="64"/>
    </row>
    <row r="13" spans="1:11" ht="18.75">
      <c r="A13" s="378" t="s">
        <v>11</v>
      </c>
      <c r="B13" s="375" t="s">
        <v>175</v>
      </c>
      <c r="C13" s="292"/>
      <c r="D13" s="5"/>
      <c r="E13" s="6"/>
      <c r="F13" s="5"/>
      <c r="G13" s="6"/>
      <c r="H13" s="373" t="s">
        <v>15</v>
      </c>
      <c r="I13" s="6">
        <f>I15+I17</f>
        <v>71.05287</v>
      </c>
      <c r="J13" s="30">
        <f>J15+J17</f>
        <v>17.23</v>
      </c>
      <c r="K13" s="63">
        <f>J13/I13</f>
        <v>0.2424954825892325</v>
      </c>
    </row>
    <row r="14" spans="1:11" ht="18.75">
      <c r="A14" s="378"/>
      <c r="B14" s="375"/>
      <c r="C14" s="291"/>
      <c r="D14" s="7"/>
      <c r="E14" s="7"/>
      <c r="F14" s="7"/>
      <c r="G14" s="7"/>
      <c r="H14" s="373"/>
      <c r="I14" s="8" t="s">
        <v>19</v>
      </c>
      <c r="J14" s="34" t="s">
        <v>19</v>
      </c>
      <c r="K14" s="62"/>
    </row>
    <row r="15" spans="1:11" ht="18.75">
      <c r="A15" s="382"/>
      <c r="B15" s="371" t="s">
        <v>12</v>
      </c>
      <c r="C15" s="289">
        <f>C9</f>
        <v>0</v>
      </c>
      <c r="D15" s="5">
        <f>D9</f>
        <v>995.53</v>
      </c>
      <c r="E15" s="6">
        <f>E9</f>
        <v>1159.21</v>
      </c>
      <c r="F15" s="5"/>
      <c r="G15" s="6"/>
      <c r="H15" s="358">
        <v>0.047</v>
      </c>
      <c r="I15" s="6">
        <f>E15*H15</f>
        <v>54.48287</v>
      </c>
      <c r="J15" s="30">
        <f>H15*G15</f>
        <v>0</v>
      </c>
      <c r="K15" s="63">
        <f>J15/I15</f>
        <v>0</v>
      </c>
    </row>
    <row r="16" spans="1:11" ht="37.5">
      <c r="A16" s="383"/>
      <c r="B16" s="377"/>
      <c r="C16" s="45" t="str">
        <f>C10</f>
        <v>№ 27/126 от 27.06.2014</v>
      </c>
      <c r="D16" s="7" t="s">
        <v>3</v>
      </c>
      <c r="E16" s="7" t="s">
        <v>3</v>
      </c>
      <c r="F16" s="7"/>
      <c r="G16" s="7"/>
      <c r="H16" s="359" t="s">
        <v>16</v>
      </c>
      <c r="I16" s="7" t="s">
        <v>18</v>
      </c>
      <c r="J16" s="33" t="s">
        <v>18</v>
      </c>
      <c r="K16" s="62"/>
    </row>
    <row r="17" spans="1:11" ht="18.75">
      <c r="A17" s="382"/>
      <c r="B17" s="371" t="s">
        <v>13</v>
      </c>
      <c r="C17" s="289" t="s">
        <v>402</v>
      </c>
      <c r="D17" s="6">
        <v>0</v>
      </c>
      <c r="E17" s="6">
        <v>16.57</v>
      </c>
      <c r="F17" s="6"/>
      <c r="G17" s="6">
        <v>17.23</v>
      </c>
      <c r="H17" s="358">
        <v>1</v>
      </c>
      <c r="I17" s="6">
        <f>E17</f>
        <v>16.57</v>
      </c>
      <c r="J17" s="30">
        <f>H17*G17</f>
        <v>17.23</v>
      </c>
      <c r="K17" s="63">
        <f>J17/I17</f>
        <v>1.0398310199155099</v>
      </c>
    </row>
    <row r="18" spans="1:11" ht="18.75">
      <c r="A18" s="383"/>
      <c r="B18" s="377"/>
      <c r="C18" s="45" t="s">
        <v>403</v>
      </c>
      <c r="D18" s="7" t="s">
        <v>18</v>
      </c>
      <c r="E18" s="7" t="s">
        <v>18</v>
      </c>
      <c r="F18" s="7"/>
      <c r="G18" s="7"/>
      <c r="H18" s="359" t="s">
        <v>17</v>
      </c>
      <c r="I18" s="7" t="s">
        <v>19</v>
      </c>
      <c r="J18" s="33" t="s">
        <v>19</v>
      </c>
      <c r="K18" s="62"/>
    </row>
    <row r="19" spans="1:11" ht="18.75">
      <c r="A19" s="378" t="s">
        <v>14</v>
      </c>
      <c r="B19" s="390" t="s">
        <v>163</v>
      </c>
      <c r="C19" s="291"/>
      <c r="D19" s="5"/>
      <c r="E19" s="6"/>
      <c r="F19" s="5"/>
      <c r="G19" s="6"/>
      <c r="H19" s="121">
        <v>3.19</v>
      </c>
      <c r="I19" s="6">
        <f>I21+I23</f>
        <v>226.6686553</v>
      </c>
      <c r="J19" s="30">
        <f>J21+J23</f>
        <v>54.9637</v>
      </c>
      <c r="K19" s="63">
        <f>J19/I19</f>
        <v>0.242484784352978</v>
      </c>
    </row>
    <row r="20" spans="1:11" ht="18.75">
      <c r="A20" s="378"/>
      <c r="B20" s="391"/>
      <c r="C20" s="291"/>
      <c r="D20" s="7"/>
      <c r="E20" s="7"/>
      <c r="F20" s="7"/>
      <c r="G20" s="7"/>
      <c r="H20" s="123" t="s">
        <v>20</v>
      </c>
      <c r="I20" s="8" t="s">
        <v>22</v>
      </c>
      <c r="J20" s="34" t="s">
        <v>22</v>
      </c>
      <c r="K20" s="62"/>
    </row>
    <row r="21" spans="1:11" ht="18.75">
      <c r="A21" s="382"/>
      <c r="B21" s="371" t="s">
        <v>12</v>
      </c>
      <c r="C21" s="289">
        <f>C9</f>
        <v>0</v>
      </c>
      <c r="D21" s="5">
        <f>D9</f>
        <v>995.53</v>
      </c>
      <c r="E21" s="6">
        <f>E9</f>
        <v>1159.21</v>
      </c>
      <c r="F21" s="5"/>
      <c r="G21" s="6"/>
      <c r="H21" s="140">
        <f>0.047*3.19</f>
        <v>0.14993</v>
      </c>
      <c r="I21" s="6">
        <f>E21*H21</f>
        <v>173.8003553</v>
      </c>
      <c r="J21" s="272">
        <f>G21*H21</f>
        <v>0</v>
      </c>
      <c r="K21" s="63">
        <f>J21/I21</f>
        <v>0</v>
      </c>
    </row>
    <row r="22" spans="1:11" ht="37.5">
      <c r="A22" s="415"/>
      <c r="B22" s="372"/>
      <c r="C22" s="45" t="str">
        <f>C10</f>
        <v>№ 27/126 от 27.06.2014</v>
      </c>
      <c r="D22" s="11" t="s">
        <v>3</v>
      </c>
      <c r="E22" s="11" t="s">
        <v>3</v>
      </c>
      <c r="F22" s="11"/>
      <c r="G22" s="11"/>
      <c r="H22" s="134" t="s">
        <v>160</v>
      </c>
      <c r="I22" s="11" t="s">
        <v>21</v>
      </c>
      <c r="J22" s="287" t="s">
        <v>21</v>
      </c>
      <c r="K22" s="208"/>
    </row>
    <row r="23" spans="1:11" ht="18.75">
      <c r="A23" s="545"/>
      <c r="B23" s="547" t="s">
        <v>13</v>
      </c>
      <c r="C23" s="347" t="str">
        <f>C17</f>
        <v>№ 47/5</v>
      </c>
      <c r="D23" s="348">
        <f>D17</f>
        <v>0</v>
      </c>
      <c r="E23" s="348">
        <f>E17</f>
        <v>16.57</v>
      </c>
      <c r="F23" s="348"/>
      <c r="G23" s="348">
        <v>17.23</v>
      </c>
      <c r="H23" s="349">
        <v>3.19</v>
      </c>
      <c r="I23" s="348">
        <f>E23*H23+0.01</f>
        <v>52.8683</v>
      </c>
      <c r="J23" s="350">
        <f>H23*G23</f>
        <v>54.9637</v>
      </c>
      <c r="K23" s="351">
        <f>J23/I23</f>
        <v>1.0396343366440761</v>
      </c>
    </row>
    <row r="24" spans="1:11" ht="18.75">
      <c r="A24" s="546"/>
      <c r="B24" s="548"/>
      <c r="C24" s="352" t="str">
        <f>C18</f>
        <v>от 19.11.2014г.</v>
      </c>
      <c r="D24" s="353" t="s">
        <v>18</v>
      </c>
      <c r="E24" s="353" t="s">
        <v>18</v>
      </c>
      <c r="F24" s="353"/>
      <c r="G24" s="353"/>
      <c r="H24" s="354" t="s">
        <v>20</v>
      </c>
      <c r="I24" s="353" t="s">
        <v>21</v>
      </c>
      <c r="J24" s="355" t="s">
        <v>21</v>
      </c>
      <c r="K24" s="356"/>
    </row>
    <row r="25" spans="1:11" ht="18.75">
      <c r="A25" s="365" t="s">
        <v>23</v>
      </c>
      <c r="B25" s="541" t="s">
        <v>408</v>
      </c>
      <c r="C25" s="543"/>
      <c r="D25" s="543"/>
      <c r="E25" s="543"/>
      <c r="F25" s="543"/>
      <c r="G25" s="543"/>
      <c r="H25" s="543"/>
      <c r="I25" s="543"/>
      <c r="J25" s="544"/>
      <c r="K25" s="197"/>
    </row>
    <row r="26" spans="1:11" ht="18.75">
      <c r="A26" s="378" t="s">
        <v>388</v>
      </c>
      <c r="B26" s="375" t="s">
        <v>9</v>
      </c>
      <c r="C26" s="266" t="s">
        <v>409</v>
      </c>
      <c r="D26" s="6"/>
      <c r="E26" s="6">
        <v>1075.96</v>
      </c>
      <c r="F26" s="6"/>
      <c r="G26" s="6"/>
      <c r="H26" s="373" t="s">
        <v>10</v>
      </c>
      <c r="I26" s="6">
        <f>E26</f>
        <v>1075.96</v>
      </c>
      <c r="J26" s="30">
        <f>G26</f>
        <v>0</v>
      </c>
      <c r="K26" s="63">
        <f>J26/I26</f>
        <v>0</v>
      </c>
    </row>
    <row r="27" spans="1:11" ht="37.5">
      <c r="A27" s="378"/>
      <c r="B27" s="375"/>
      <c r="C27" s="301" t="s">
        <v>410</v>
      </c>
      <c r="D27" s="7" t="s">
        <v>3</v>
      </c>
      <c r="E27" s="7" t="s">
        <v>3</v>
      </c>
      <c r="F27" s="7" t="s">
        <v>3</v>
      </c>
      <c r="G27" s="7" t="s">
        <v>3</v>
      </c>
      <c r="H27" s="373"/>
      <c r="I27" s="7" t="s">
        <v>3</v>
      </c>
      <c r="J27" s="33" t="s">
        <v>3</v>
      </c>
      <c r="K27" s="62"/>
    </row>
    <row r="28" spans="1:11" ht="18.75">
      <c r="A28" s="378" t="s">
        <v>389</v>
      </c>
      <c r="B28" s="375" t="s">
        <v>162</v>
      </c>
      <c r="C28" s="315"/>
      <c r="D28" s="6">
        <f>D26</f>
        <v>0</v>
      </c>
      <c r="E28" s="6">
        <v>1075.96</v>
      </c>
      <c r="F28" s="6">
        <f>F26</f>
        <v>0</v>
      </c>
      <c r="G28" s="6">
        <f>F28*1.18</f>
        <v>0</v>
      </c>
      <c r="H28" s="358">
        <v>0.03671</v>
      </c>
      <c r="I28" s="6">
        <f>E28*H28</f>
        <v>39.4984916</v>
      </c>
      <c r="J28" s="30">
        <f>G28*H28</f>
        <v>0</v>
      </c>
      <c r="K28" s="63">
        <f>J28/I28</f>
        <v>0</v>
      </c>
    </row>
    <row r="29" spans="1:11" ht="37.5">
      <c r="A29" s="378"/>
      <c r="B29" s="375"/>
      <c r="C29" s="316"/>
      <c r="D29" s="7" t="s">
        <v>3</v>
      </c>
      <c r="E29" s="7" t="s">
        <v>3</v>
      </c>
      <c r="F29" s="7" t="s">
        <v>3</v>
      </c>
      <c r="G29" s="7" t="s">
        <v>3</v>
      </c>
      <c r="H29" s="359" t="s">
        <v>6</v>
      </c>
      <c r="I29" s="7" t="s">
        <v>7</v>
      </c>
      <c r="J29" s="32" t="s">
        <v>7</v>
      </c>
      <c r="K29" s="62"/>
    </row>
    <row r="30" spans="1:11" ht="18.75">
      <c r="A30" s="378" t="s">
        <v>390</v>
      </c>
      <c r="B30" s="375" t="s">
        <v>43</v>
      </c>
      <c r="C30" s="308"/>
      <c r="D30" s="5"/>
      <c r="E30" s="6"/>
      <c r="F30" s="5"/>
      <c r="G30" s="6"/>
      <c r="H30" s="373" t="s">
        <v>15</v>
      </c>
      <c r="I30" s="9">
        <f>I32+I34</f>
        <v>66.54712</v>
      </c>
      <c r="J30" s="75">
        <f>J32+J34</f>
        <v>0</v>
      </c>
      <c r="K30" s="63">
        <f>J30/I30</f>
        <v>0</v>
      </c>
    </row>
    <row r="31" spans="1:11" ht="18.75">
      <c r="A31" s="378"/>
      <c r="B31" s="375"/>
      <c r="C31" s="308"/>
      <c r="D31" s="7"/>
      <c r="E31" s="7"/>
      <c r="F31" s="7"/>
      <c r="G31" s="7"/>
      <c r="H31" s="373"/>
      <c r="I31" s="8" t="s">
        <v>19</v>
      </c>
      <c r="J31" s="34" t="s">
        <v>19</v>
      </c>
      <c r="K31" s="62"/>
    </row>
    <row r="32" spans="1:11" ht="18.75">
      <c r="A32" s="382"/>
      <c r="B32" s="371" t="s">
        <v>12</v>
      </c>
      <c r="C32" s="266" t="s">
        <v>409</v>
      </c>
      <c r="D32" s="6">
        <f>D26</f>
        <v>0</v>
      </c>
      <c r="E32" s="6">
        <v>1076.96</v>
      </c>
      <c r="F32" s="6">
        <f>F26</f>
        <v>0</v>
      </c>
      <c r="G32" s="6">
        <f>F32*1.18</f>
        <v>0</v>
      </c>
      <c r="H32" s="358">
        <v>0.047</v>
      </c>
      <c r="I32" s="6">
        <f>E32*H32</f>
        <v>50.61712</v>
      </c>
      <c r="J32" s="30">
        <f>H32*G32</f>
        <v>0</v>
      </c>
      <c r="K32" s="63">
        <f>J32/I32</f>
        <v>0</v>
      </c>
    </row>
    <row r="33" spans="1:11" ht="37.5">
      <c r="A33" s="383"/>
      <c r="B33" s="377"/>
      <c r="C33" s="301" t="s">
        <v>410</v>
      </c>
      <c r="D33" s="7" t="s">
        <v>3</v>
      </c>
      <c r="E33" s="7" t="s">
        <v>3</v>
      </c>
      <c r="F33" s="7" t="s">
        <v>3</v>
      </c>
      <c r="G33" s="7" t="s">
        <v>3</v>
      </c>
      <c r="H33" s="359" t="s">
        <v>16</v>
      </c>
      <c r="I33" s="7" t="s">
        <v>18</v>
      </c>
      <c r="J33" s="33" t="s">
        <v>18</v>
      </c>
      <c r="K33" s="62"/>
    </row>
    <row r="34" spans="1:11" ht="18.75">
      <c r="A34" s="382"/>
      <c r="B34" s="371" t="s">
        <v>13</v>
      </c>
      <c r="C34" s="266" t="s">
        <v>211</v>
      </c>
      <c r="D34" s="40">
        <f>E34/1.18</f>
        <v>13.5</v>
      </c>
      <c r="E34" s="6">
        <v>15.93</v>
      </c>
      <c r="F34" s="40">
        <f>G34/1.18</f>
        <v>0</v>
      </c>
      <c r="G34" s="6"/>
      <c r="H34" s="358">
        <v>1</v>
      </c>
      <c r="I34" s="6">
        <f>E34</f>
        <v>15.93</v>
      </c>
      <c r="J34" s="30">
        <f>H34*G34</f>
        <v>0</v>
      </c>
      <c r="K34" s="63">
        <f>J34/I34</f>
        <v>0</v>
      </c>
    </row>
    <row r="35" spans="1:11" ht="18.75">
      <c r="A35" s="383"/>
      <c r="B35" s="377"/>
      <c r="C35" s="299" t="s">
        <v>206</v>
      </c>
      <c r="D35" s="41" t="s">
        <v>18</v>
      </c>
      <c r="E35" s="7" t="s">
        <v>18</v>
      </c>
      <c r="F35" s="41" t="s">
        <v>18</v>
      </c>
      <c r="G35" s="7" t="s">
        <v>18</v>
      </c>
      <c r="H35" s="359" t="s">
        <v>17</v>
      </c>
      <c r="I35" s="7" t="s">
        <v>19</v>
      </c>
      <c r="J35" s="33" t="s">
        <v>19</v>
      </c>
      <c r="K35" s="62"/>
    </row>
    <row r="36" spans="1:11" ht="18.75">
      <c r="A36" s="382" t="s">
        <v>391</v>
      </c>
      <c r="B36" s="390" t="s">
        <v>165</v>
      </c>
      <c r="C36" s="119"/>
      <c r="D36" s="5"/>
      <c r="E36" s="6"/>
      <c r="F36" s="5"/>
      <c r="G36" s="6"/>
      <c r="H36" s="358">
        <v>3.2</v>
      </c>
      <c r="I36" s="9">
        <f>I38+I40+0.01</f>
        <v>231.74728000000002</v>
      </c>
      <c r="J36" s="75">
        <f>J38+J40</f>
        <v>0</v>
      </c>
      <c r="K36" s="63">
        <f>J36/I36</f>
        <v>0</v>
      </c>
    </row>
    <row r="37" spans="1:11" ht="18.75">
      <c r="A37" s="383"/>
      <c r="B37" s="391"/>
      <c r="C37" s="305"/>
      <c r="D37" s="7"/>
      <c r="E37" s="7"/>
      <c r="F37" s="7"/>
      <c r="G37" s="7"/>
      <c r="H37" s="123" t="s">
        <v>20</v>
      </c>
      <c r="I37" s="8" t="s">
        <v>22</v>
      </c>
      <c r="J37" s="34" t="s">
        <v>22</v>
      </c>
      <c r="K37" s="62"/>
    </row>
    <row r="38" spans="1:11" ht="18.75">
      <c r="A38" s="382"/>
      <c r="B38" s="371" t="s">
        <v>12</v>
      </c>
      <c r="C38" s="266" t="s">
        <v>409</v>
      </c>
      <c r="D38" s="6">
        <f>D26</f>
        <v>0</v>
      </c>
      <c r="E38" s="6">
        <v>1075.96</v>
      </c>
      <c r="F38" s="6">
        <f>F26</f>
        <v>0</v>
      </c>
      <c r="G38" s="6">
        <f>F38*1.18</f>
        <v>0</v>
      </c>
      <c r="H38" s="358">
        <v>0.168</v>
      </c>
      <c r="I38" s="6">
        <f>E38*H38</f>
        <v>180.76128000000003</v>
      </c>
      <c r="J38" s="30">
        <f>G38*H38</f>
        <v>0</v>
      </c>
      <c r="K38" s="63">
        <f>J38/I38</f>
        <v>0</v>
      </c>
    </row>
    <row r="39" spans="1:11" ht="37.5">
      <c r="A39" s="383"/>
      <c r="B39" s="377"/>
      <c r="C39" s="301" t="s">
        <v>410</v>
      </c>
      <c r="D39" s="7" t="s">
        <v>3</v>
      </c>
      <c r="E39" s="7" t="s">
        <v>3</v>
      </c>
      <c r="F39" s="7" t="s">
        <v>3</v>
      </c>
      <c r="G39" s="7" t="s">
        <v>3</v>
      </c>
      <c r="H39" s="359" t="s">
        <v>160</v>
      </c>
      <c r="I39" s="7" t="s">
        <v>21</v>
      </c>
      <c r="J39" s="33" t="s">
        <v>21</v>
      </c>
      <c r="K39" s="62"/>
    </row>
    <row r="40" spans="1:11" ht="18.75">
      <c r="A40" s="382"/>
      <c r="B40" s="371" t="s">
        <v>13</v>
      </c>
      <c r="C40" s="266" t="s">
        <v>211</v>
      </c>
      <c r="D40" s="40">
        <f>E40/1.18</f>
        <v>13.5</v>
      </c>
      <c r="E40" s="6">
        <f>E34</f>
        <v>15.93</v>
      </c>
      <c r="F40" s="40">
        <f>G40/1.18</f>
        <v>0</v>
      </c>
      <c r="G40" s="6">
        <f>G34</f>
        <v>0</v>
      </c>
      <c r="H40" s="358">
        <v>3.2</v>
      </c>
      <c r="I40" s="6">
        <f>E40*H40</f>
        <v>50.976</v>
      </c>
      <c r="J40" s="30">
        <f>H40*G40</f>
        <v>0</v>
      </c>
      <c r="K40" s="63">
        <f>J40/I40</f>
        <v>0</v>
      </c>
    </row>
    <row r="41" spans="1:11" ht="18.75">
      <c r="A41" s="383"/>
      <c r="B41" s="377"/>
      <c r="C41" s="299" t="s">
        <v>206</v>
      </c>
      <c r="D41" s="41" t="s">
        <v>18</v>
      </c>
      <c r="E41" s="7" t="s">
        <v>18</v>
      </c>
      <c r="F41" s="41" t="s">
        <v>18</v>
      </c>
      <c r="G41" s="7" t="s">
        <v>18</v>
      </c>
      <c r="H41" s="359" t="s">
        <v>20</v>
      </c>
      <c r="I41" s="7" t="s">
        <v>21</v>
      </c>
      <c r="J41" s="33" t="s">
        <v>21</v>
      </c>
      <c r="K41" s="62"/>
    </row>
    <row r="42" spans="1:11" ht="27.75">
      <c r="A42" s="99"/>
      <c r="B42" s="503" t="s">
        <v>77</v>
      </c>
      <c r="C42" s="503"/>
      <c r="D42" s="503"/>
      <c r="E42" s="503"/>
      <c r="F42" s="503"/>
      <c r="G42" s="503"/>
      <c r="H42" s="503"/>
      <c r="I42" s="503"/>
      <c r="J42" s="504"/>
      <c r="K42" s="197"/>
    </row>
    <row r="43" spans="1:11" ht="18.75">
      <c r="A43" s="475" t="s">
        <v>0</v>
      </c>
      <c r="B43" s="477" t="s">
        <v>155</v>
      </c>
      <c r="C43" s="317" t="s">
        <v>154</v>
      </c>
      <c r="D43" s="435" t="s">
        <v>265</v>
      </c>
      <c r="E43" s="436"/>
      <c r="F43" s="436"/>
      <c r="G43" s="436"/>
      <c r="H43" s="549" t="s">
        <v>398</v>
      </c>
      <c r="I43" s="551" t="s">
        <v>397</v>
      </c>
      <c r="J43" s="553" t="s">
        <v>264</v>
      </c>
      <c r="K43" s="406" t="s">
        <v>207</v>
      </c>
    </row>
    <row r="44" spans="1:11" ht="18.75">
      <c r="A44" s="476"/>
      <c r="B44" s="478"/>
      <c r="C44" s="318"/>
      <c r="D44" s="558" t="s">
        <v>395</v>
      </c>
      <c r="E44" s="559"/>
      <c r="F44" s="560" t="s">
        <v>396</v>
      </c>
      <c r="G44" s="561"/>
      <c r="H44" s="550"/>
      <c r="I44" s="552"/>
      <c r="J44" s="554"/>
      <c r="K44" s="556"/>
    </row>
    <row r="45" spans="1:11" ht="31.5">
      <c r="A45" s="476"/>
      <c r="B45" s="478"/>
      <c r="C45" s="318"/>
      <c r="D45" s="367" t="s">
        <v>1</v>
      </c>
      <c r="E45" s="367" t="s">
        <v>2</v>
      </c>
      <c r="F45" s="367" t="s">
        <v>1</v>
      </c>
      <c r="G45" s="367" t="s">
        <v>2</v>
      </c>
      <c r="H45" s="550"/>
      <c r="I45" s="552"/>
      <c r="J45" s="555"/>
      <c r="K45" s="557"/>
    </row>
    <row r="46" spans="1:11" ht="23.25">
      <c r="A46" s="366" t="s">
        <v>4</v>
      </c>
      <c r="B46" s="562" t="s">
        <v>372</v>
      </c>
      <c r="C46" s="416"/>
      <c r="D46" s="416"/>
      <c r="E46" s="416"/>
      <c r="F46" s="416"/>
      <c r="G46" s="416"/>
      <c r="H46" s="416"/>
      <c r="I46" s="416"/>
      <c r="J46" s="563"/>
      <c r="K46" s="199"/>
    </row>
    <row r="47" spans="1:11" ht="18.75">
      <c r="A47" s="378" t="s">
        <v>5</v>
      </c>
      <c r="B47" s="375" t="s">
        <v>75</v>
      </c>
      <c r="C47" s="289" t="s">
        <v>402</v>
      </c>
      <c r="D47" s="6"/>
      <c r="E47" s="6">
        <v>16.57</v>
      </c>
      <c r="F47" s="6"/>
      <c r="G47" s="6">
        <v>17.23</v>
      </c>
      <c r="H47" s="373" t="s">
        <v>10</v>
      </c>
      <c r="I47" s="6">
        <f>E47</f>
        <v>16.57</v>
      </c>
      <c r="J47" s="30">
        <f>G47</f>
        <v>17.23</v>
      </c>
      <c r="K47" s="63">
        <f>J47/I47</f>
        <v>1.0398310199155099</v>
      </c>
    </row>
    <row r="48" spans="1:11" ht="18.75">
      <c r="A48" s="378"/>
      <c r="B48" s="375"/>
      <c r="C48" s="45" t="s">
        <v>403</v>
      </c>
      <c r="D48" s="7"/>
      <c r="E48" s="7" t="s">
        <v>18</v>
      </c>
      <c r="F48" s="7"/>
      <c r="G48" s="7" t="s">
        <v>18</v>
      </c>
      <c r="H48" s="373"/>
      <c r="I48" s="7" t="s">
        <v>18</v>
      </c>
      <c r="J48" s="33" t="s">
        <v>18</v>
      </c>
      <c r="K48" s="62"/>
    </row>
    <row r="49" spans="1:11" ht="18.75">
      <c r="A49" s="378" t="s">
        <v>8</v>
      </c>
      <c r="B49" s="375" t="s">
        <v>84</v>
      </c>
      <c r="C49" s="308"/>
      <c r="D49" s="6"/>
      <c r="E49" s="6">
        <f>E47</f>
        <v>16.57</v>
      </c>
      <c r="F49" s="6"/>
      <c r="G49" s="6">
        <f>G47</f>
        <v>17.23</v>
      </c>
      <c r="H49" s="358">
        <v>7.6</v>
      </c>
      <c r="I49" s="6">
        <f>E49*H49</f>
        <v>125.932</v>
      </c>
      <c r="J49" s="30">
        <f>H49*G49</f>
        <v>130.948</v>
      </c>
      <c r="K49" s="63">
        <f>J49/I49</f>
        <v>1.03983101991551</v>
      </c>
    </row>
    <row r="50" spans="1:11" ht="18.75">
      <c r="A50" s="378"/>
      <c r="B50" s="375"/>
      <c r="C50" s="308"/>
      <c r="D50" s="8"/>
      <c r="E50" s="8" t="s">
        <v>18</v>
      </c>
      <c r="F50" s="8"/>
      <c r="G50" s="8" t="s">
        <v>18</v>
      </c>
      <c r="H50" s="123" t="s">
        <v>20</v>
      </c>
      <c r="I50" s="8" t="s">
        <v>21</v>
      </c>
      <c r="J50" s="34" t="s">
        <v>21</v>
      </c>
      <c r="K50" s="62"/>
    </row>
    <row r="51" spans="1:11" ht="18.75">
      <c r="A51" s="378"/>
      <c r="B51" s="371" t="s">
        <v>13</v>
      </c>
      <c r="C51" s="308"/>
      <c r="D51" s="6"/>
      <c r="E51" s="6">
        <f>E47</f>
        <v>16.57</v>
      </c>
      <c r="F51" s="6"/>
      <c r="G51" s="6">
        <f>G47</f>
        <v>17.23</v>
      </c>
      <c r="H51" s="358">
        <v>3.19</v>
      </c>
      <c r="I51" s="6">
        <f>E51*H51</f>
        <v>52.8583</v>
      </c>
      <c r="J51" s="30">
        <f>H51*G51</f>
        <v>54.9637</v>
      </c>
      <c r="K51" s="63">
        <f>J51/I51</f>
        <v>1.03983101991551</v>
      </c>
    </row>
    <row r="52" spans="1:11" ht="18.75">
      <c r="A52" s="378"/>
      <c r="B52" s="377"/>
      <c r="C52" s="308"/>
      <c r="D52" s="7"/>
      <c r="E52" s="7" t="s">
        <v>18</v>
      </c>
      <c r="F52" s="7"/>
      <c r="G52" s="7" t="s">
        <v>18</v>
      </c>
      <c r="H52" s="123" t="s">
        <v>20</v>
      </c>
      <c r="I52" s="8" t="s">
        <v>21</v>
      </c>
      <c r="J52" s="34" t="s">
        <v>21</v>
      </c>
      <c r="K52" s="62"/>
    </row>
    <row r="53" spans="1:11" ht="18.75">
      <c r="A53" s="382"/>
      <c r="B53" s="371" t="s">
        <v>74</v>
      </c>
      <c r="C53" s="308"/>
      <c r="D53" s="6"/>
      <c r="E53" s="6">
        <f>E47</f>
        <v>16.57</v>
      </c>
      <c r="F53" s="6"/>
      <c r="G53" s="6">
        <f>G47</f>
        <v>17.23</v>
      </c>
      <c r="H53" s="358">
        <v>4.41</v>
      </c>
      <c r="I53" s="6">
        <f>E53*H53</f>
        <v>73.0737</v>
      </c>
      <c r="J53" s="30">
        <f>H53*G53</f>
        <v>75.9843</v>
      </c>
      <c r="K53" s="63">
        <f>J53/I53</f>
        <v>1.03983101991551</v>
      </c>
    </row>
    <row r="54" spans="1:11" ht="18.75">
      <c r="A54" s="383"/>
      <c r="B54" s="377"/>
      <c r="C54" s="308"/>
      <c r="D54" s="7"/>
      <c r="E54" s="7" t="s">
        <v>18</v>
      </c>
      <c r="F54" s="7"/>
      <c r="G54" s="7" t="s">
        <v>18</v>
      </c>
      <c r="H54" s="123" t="s">
        <v>20</v>
      </c>
      <c r="I54" s="8" t="s">
        <v>21</v>
      </c>
      <c r="J54" s="34" t="s">
        <v>21</v>
      </c>
      <c r="K54" s="62"/>
    </row>
    <row r="55" spans="1:11" ht="18.75">
      <c r="A55" s="378" t="s">
        <v>11</v>
      </c>
      <c r="B55" s="390" t="s">
        <v>96</v>
      </c>
      <c r="C55" s="308"/>
      <c r="D55" s="9"/>
      <c r="E55" s="9">
        <f>E47</f>
        <v>16.57</v>
      </c>
      <c r="F55" s="9"/>
      <c r="G55" s="9">
        <f>G47</f>
        <v>17.23</v>
      </c>
      <c r="H55" s="358">
        <v>7.6</v>
      </c>
      <c r="I55" s="6">
        <f>E55*H55</f>
        <v>125.932</v>
      </c>
      <c r="J55" s="30">
        <f>H55*G55</f>
        <v>130.948</v>
      </c>
      <c r="K55" s="63">
        <f>J55/I55</f>
        <v>1.03983101991551</v>
      </c>
    </row>
    <row r="56" spans="1:11" ht="18.75">
      <c r="A56" s="378"/>
      <c r="B56" s="391"/>
      <c r="C56" s="308"/>
      <c r="D56" s="8"/>
      <c r="E56" s="8" t="s">
        <v>18</v>
      </c>
      <c r="F56" s="8"/>
      <c r="G56" s="8" t="s">
        <v>18</v>
      </c>
      <c r="H56" s="123" t="s">
        <v>20</v>
      </c>
      <c r="I56" s="8" t="s">
        <v>21</v>
      </c>
      <c r="J56" s="34" t="s">
        <v>21</v>
      </c>
      <c r="K56" s="62"/>
    </row>
    <row r="57" spans="1:11" ht="18.75">
      <c r="A57" s="378" t="s">
        <v>14</v>
      </c>
      <c r="B57" s="390" t="s">
        <v>85</v>
      </c>
      <c r="C57" s="308"/>
      <c r="D57" s="6"/>
      <c r="E57" s="6">
        <f>E47</f>
        <v>16.57</v>
      </c>
      <c r="F57" s="6"/>
      <c r="G57" s="6">
        <f>G47</f>
        <v>17.23</v>
      </c>
      <c r="H57" s="358">
        <v>6.78</v>
      </c>
      <c r="I57" s="6">
        <f>E57*H57</f>
        <v>112.3446</v>
      </c>
      <c r="J57" s="30">
        <f>H57*G57</f>
        <v>116.8194</v>
      </c>
      <c r="K57" s="63">
        <f>J57/I57</f>
        <v>1.03983101991551</v>
      </c>
    </row>
    <row r="58" spans="1:11" ht="18.75">
      <c r="A58" s="378"/>
      <c r="B58" s="391"/>
      <c r="C58" s="308"/>
      <c r="D58" s="8"/>
      <c r="E58" s="8" t="s">
        <v>18</v>
      </c>
      <c r="F58" s="8"/>
      <c r="G58" s="8" t="s">
        <v>18</v>
      </c>
      <c r="H58" s="123" t="s">
        <v>20</v>
      </c>
      <c r="I58" s="8" t="s">
        <v>21</v>
      </c>
      <c r="J58" s="34" t="s">
        <v>21</v>
      </c>
      <c r="K58" s="62"/>
    </row>
    <row r="59" spans="1:11" ht="18.75">
      <c r="A59" s="378" t="s">
        <v>70</v>
      </c>
      <c r="B59" s="417" t="s">
        <v>89</v>
      </c>
      <c r="C59" s="308"/>
      <c r="D59" s="6"/>
      <c r="E59" s="6">
        <f>E47</f>
        <v>16.57</v>
      </c>
      <c r="F59" s="6"/>
      <c r="G59" s="6">
        <f>G47</f>
        <v>17.23</v>
      </c>
      <c r="H59" s="358">
        <v>3.96</v>
      </c>
      <c r="I59" s="6">
        <f>E59*H59</f>
        <v>65.6172</v>
      </c>
      <c r="J59" s="30">
        <f>H59*G59</f>
        <v>68.2308</v>
      </c>
      <c r="K59" s="63">
        <f>J59/I59</f>
        <v>1.03983101991551</v>
      </c>
    </row>
    <row r="60" spans="1:11" ht="18.75">
      <c r="A60" s="378"/>
      <c r="B60" s="422"/>
      <c r="C60" s="319"/>
      <c r="D60" s="8"/>
      <c r="E60" s="8" t="s">
        <v>18</v>
      </c>
      <c r="F60" s="8"/>
      <c r="G60" s="8" t="s">
        <v>18</v>
      </c>
      <c r="H60" s="123" t="s">
        <v>20</v>
      </c>
      <c r="I60" s="8" t="s">
        <v>21</v>
      </c>
      <c r="J60" s="34" t="s">
        <v>21</v>
      </c>
      <c r="K60" s="62"/>
    </row>
    <row r="61" spans="1:11" ht="18.75">
      <c r="A61" s="382" t="s">
        <v>71</v>
      </c>
      <c r="B61" s="417" t="s">
        <v>90</v>
      </c>
      <c r="C61" s="319"/>
      <c r="D61" s="9"/>
      <c r="E61" s="9">
        <f>E47</f>
        <v>16.57</v>
      </c>
      <c r="F61" s="9"/>
      <c r="G61" s="9">
        <f>G47</f>
        <v>17.23</v>
      </c>
      <c r="H61" s="135">
        <v>3.19</v>
      </c>
      <c r="I61" s="6">
        <f>E61*H61</f>
        <v>52.8583</v>
      </c>
      <c r="J61" s="30">
        <f>H61*G61</f>
        <v>54.9637</v>
      </c>
      <c r="K61" s="63">
        <f>J61/I61</f>
        <v>1.03983101991551</v>
      </c>
    </row>
    <row r="62" spans="1:11" ht="18.75">
      <c r="A62" s="383"/>
      <c r="B62" s="422"/>
      <c r="C62" s="319"/>
      <c r="D62" s="8"/>
      <c r="E62" s="8" t="s">
        <v>18</v>
      </c>
      <c r="F62" s="8"/>
      <c r="G62" s="8" t="s">
        <v>18</v>
      </c>
      <c r="H62" s="123" t="s">
        <v>20</v>
      </c>
      <c r="I62" s="8" t="s">
        <v>21</v>
      </c>
      <c r="J62" s="34" t="s">
        <v>21</v>
      </c>
      <c r="K62" s="62"/>
    </row>
    <row r="63" spans="1:11" ht="18.75">
      <c r="A63" s="382" t="s">
        <v>72</v>
      </c>
      <c r="B63" s="417" t="s">
        <v>91</v>
      </c>
      <c r="C63" s="319"/>
      <c r="D63" s="9"/>
      <c r="E63" s="9">
        <f>E47</f>
        <v>16.57</v>
      </c>
      <c r="F63" s="9"/>
      <c r="G63" s="9">
        <f>G47</f>
        <v>17.23</v>
      </c>
      <c r="H63" s="135">
        <v>1.5</v>
      </c>
      <c r="I63" s="6">
        <f>E63*H63</f>
        <v>24.855</v>
      </c>
      <c r="J63" s="30">
        <f>H63*G63</f>
        <v>25.845</v>
      </c>
      <c r="K63" s="63">
        <f>J63/I63</f>
        <v>1.0398310199155099</v>
      </c>
    </row>
    <row r="64" spans="1:11" ht="18.75">
      <c r="A64" s="383"/>
      <c r="B64" s="422"/>
      <c r="C64" s="320"/>
      <c r="D64" s="8"/>
      <c r="E64" s="8" t="s">
        <v>18</v>
      </c>
      <c r="F64" s="8"/>
      <c r="G64" s="8" t="s">
        <v>18</v>
      </c>
      <c r="H64" s="123" t="s">
        <v>20</v>
      </c>
      <c r="I64" s="8" t="s">
        <v>21</v>
      </c>
      <c r="J64" s="34" t="s">
        <v>21</v>
      </c>
      <c r="K64" s="62"/>
    </row>
    <row r="65" spans="1:11" ht="18.75">
      <c r="A65" s="365" t="s">
        <v>23</v>
      </c>
      <c r="B65" s="541" t="s">
        <v>216</v>
      </c>
      <c r="C65" s="543"/>
      <c r="D65" s="543"/>
      <c r="E65" s="543"/>
      <c r="F65" s="543"/>
      <c r="G65" s="543"/>
      <c r="H65" s="543"/>
      <c r="I65" s="543"/>
      <c r="J65" s="544"/>
      <c r="K65" s="199"/>
    </row>
    <row r="66" spans="1:11" ht="18.75">
      <c r="A66" s="378" t="s">
        <v>144</v>
      </c>
      <c r="B66" s="412" t="s">
        <v>225</v>
      </c>
      <c r="C66" s="289" t="s">
        <v>404</v>
      </c>
      <c r="D66" s="6"/>
      <c r="E66" s="6">
        <v>9.41</v>
      </c>
      <c r="F66" s="6"/>
      <c r="G66" s="6">
        <v>9.79</v>
      </c>
      <c r="H66" s="373" t="s">
        <v>10</v>
      </c>
      <c r="I66" s="6">
        <f>E66</f>
        <v>9.41</v>
      </c>
      <c r="J66" s="30">
        <f>G66</f>
        <v>9.79</v>
      </c>
      <c r="K66" s="63">
        <f>J66/I66</f>
        <v>1.0403825717321997</v>
      </c>
    </row>
    <row r="67" spans="1:11" ht="18.75">
      <c r="A67" s="378"/>
      <c r="B67" s="413"/>
      <c r="C67" s="45" t="s">
        <v>403</v>
      </c>
      <c r="D67" s="7"/>
      <c r="E67" s="7" t="s">
        <v>18</v>
      </c>
      <c r="F67" s="7"/>
      <c r="G67" s="7" t="s">
        <v>18</v>
      </c>
      <c r="H67" s="373"/>
      <c r="I67" s="7" t="s">
        <v>18</v>
      </c>
      <c r="J67" s="33" t="s">
        <v>18</v>
      </c>
      <c r="K67" s="62"/>
    </row>
    <row r="68" spans="1:11" ht="18.75">
      <c r="A68" s="378" t="s">
        <v>79</v>
      </c>
      <c r="B68" s="423" t="s">
        <v>226</v>
      </c>
      <c r="C68" s="289" t="s">
        <v>405</v>
      </c>
      <c r="D68" s="6"/>
      <c r="E68" s="6">
        <v>11.8</v>
      </c>
      <c r="F68" s="6"/>
      <c r="G68" s="6">
        <v>12.31</v>
      </c>
      <c r="H68" s="373" t="s">
        <v>10</v>
      </c>
      <c r="I68" s="6">
        <f>E68</f>
        <v>11.8</v>
      </c>
      <c r="J68" s="30">
        <f>G68</f>
        <v>12.31</v>
      </c>
      <c r="K68" s="63">
        <f>J68/I68</f>
        <v>1.0432203389830508</v>
      </c>
    </row>
    <row r="69" spans="1:11" ht="18.75">
      <c r="A69" s="378"/>
      <c r="B69" s="424"/>
      <c r="C69" s="45" t="s">
        <v>403</v>
      </c>
      <c r="D69" s="7"/>
      <c r="E69" s="7" t="s">
        <v>18</v>
      </c>
      <c r="F69" s="7"/>
      <c r="G69" s="7" t="s">
        <v>18</v>
      </c>
      <c r="H69" s="373"/>
      <c r="I69" s="7" t="s">
        <v>18</v>
      </c>
      <c r="J69" s="33" t="s">
        <v>18</v>
      </c>
      <c r="K69" s="62"/>
    </row>
    <row r="70" spans="1:11" ht="18.75">
      <c r="A70" s="378" t="s">
        <v>24</v>
      </c>
      <c r="B70" s="473" t="s">
        <v>80</v>
      </c>
      <c r="C70" s="321"/>
      <c r="D70" s="17"/>
      <c r="E70" s="17">
        <f>E66+E68</f>
        <v>21.21</v>
      </c>
      <c r="F70" s="17"/>
      <c r="G70" s="17">
        <f>G66+G68</f>
        <v>22.1</v>
      </c>
      <c r="H70" s="374" t="s">
        <v>10</v>
      </c>
      <c r="I70" s="15">
        <f>E70</f>
        <v>21.21</v>
      </c>
      <c r="J70" s="30">
        <f>G70</f>
        <v>22.1</v>
      </c>
      <c r="K70" s="63">
        <f>J70/I70</f>
        <v>1.041961338991042</v>
      </c>
    </row>
    <row r="71" spans="1:11" ht="18.75">
      <c r="A71" s="378"/>
      <c r="B71" s="474"/>
      <c r="C71" s="322"/>
      <c r="D71" s="13"/>
      <c r="E71" s="13" t="s">
        <v>18</v>
      </c>
      <c r="F71" s="13"/>
      <c r="G71" s="13" t="s">
        <v>18</v>
      </c>
      <c r="H71" s="374"/>
      <c r="I71" s="191" t="s">
        <v>18</v>
      </c>
      <c r="J71" s="33" t="s">
        <v>18</v>
      </c>
      <c r="K71" s="62"/>
    </row>
    <row r="72" spans="1:11" ht="18.75">
      <c r="A72" s="378" t="s">
        <v>25</v>
      </c>
      <c r="B72" s="390" t="s">
        <v>179</v>
      </c>
      <c r="C72" s="308"/>
      <c r="D72" s="6"/>
      <c r="E72" s="6">
        <f>E70</f>
        <v>21.21</v>
      </c>
      <c r="F72" s="6"/>
      <c r="G72" s="6">
        <f>G70</f>
        <v>22.1</v>
      </c>
      <c r="H72" s="358">
        <v>7.6</v>
      </c>
      <c r="I72" s="6">
        <f>E72*H72</f>
        <v>161.196</v>
      </c>
      <c r="J72" s="30">
        <f>G72*H72</f>
        <v>167.96</v>
      </c>
      <c r="K72" s="63">
        <f>J72/I72</f>
        <v>1.041961338991042</v>
      </c>
    </row>
    <row r="73" spans="1:11" ht="18.75">
      <c r="A73" s="378"/>
      <c r="B73" s="391"/>
      <c r="C73" s="308"/>
      <c r="D73" s="8"/>
      <c r="E73" s="8" t="s">
        <v>18</v>
      </c>
      <c r="F73" s="8"/>
      <c r="G73" s="8" t="s">
        <v>18</v>
      </c>
      <c r="H73" s="123" t="s">
        <v>20</v>
      </c>
      <c r="I73" s="8" t="s">
        <v>21</v>
      </c>
      <c r="J73" s="34" t="s">
        <v>21</v>
      </c>
      <c r="K73" s="62"/>
    </row>
    <row r="74" spans="1:11" ht="18.75">
      <c r="A74" s="95" t="s">
        <v>26</v>
      </c>
      <c r="B74" s="442" t="s">
        <v>178</v>
      </c>
      <c r="C74" s="266"/>
      <c r="D74" s="6"/>
      <c r="E74" s="6">
        <f>E70</f>
        <v>21.21</v>
      </c>
      <c r="F74" s="6"/>
      <c r="G74" s="6">
        <f>G70</f>
        <v>22.1</v>
      </c>
      <c r="H74" s="358">
        <v>4.41</v>
      </c>
      <c r="I74" s="6">
        <f>I70*H74</f>
        <v>93.5361</v>
      </c>
      <c r="J74" s="30">
        <f>J70*H74</f>
        <v>97.46100000000001</v>
      </c>
      <c r="K74" s="63">
        <f>J74/I74</f>
        <v>1.041961338991042</v>
      </c>
    </row>
    <row r="75" spans="1:11" ht="18.75">
      <c r="A75" s="96"/>
      <c r="B75" s="443"/>
      <c r="C75" s="302"/>
      <c r="D75" s="8"/>
      <c r="E75" s="8" t="s">
        <v>18</v>
      </c>
      <c r="F75" s="8"/>
      <c r="G75" s="8" t="s">
        <v>18</v>
      </c>
      <c r="H75" s="123" t="s">
        <v>20</v>
      </c>
      <c r="I75" s="8" t="s">
        <v>21</v>
      </c>
      <c r="J75" s="34" t="s">
        <v>21</v>
      </c>
      <c r="K75" s="62"/>
    </row>
    <row r="76" spans="1:11" ht="18.75">
      <c r="A76" s="378" t="s">
        <v>27</v>
      </c>
      <c r="B76" s="375" t="s">
        <v>87</v>
      </c>
      <c r="C76" s="308"/>
      <c r="D76" s="9"/>
      <c r="E76" s="9">
        <f>E70</f>
        <v>21.21</v>
      </c>
      <c r="F76" s="9"/>
      <c r="G76" s="9">
        <f>G70</f>
        <v>22.1</v>
      </c>
      <c r="H76" s="135">
        <v>6.78</v>
      </c>
      <c r="I76" s="6">
        <f>E76*H76</f>
        <v>143.80380000000002</v>
      </c>
      <c r="J76" s="30">
        <f>G76*H76</f>
        <v>149.83800000000002</v>
      </c>
      <c r="K76" s="63">
        <f>J76/I76</f>
        <v>1.041961338991042</v>
      </c>
    </row>
    <row r="77" spans="1:11" ht="18.75">
      <c r="A77" s="378"/>
      <c r="B77" s="375"/>
      <c r="C77" s="308"/>
      <c r="D77" s="8"/>
      <c r="E77" s="8" t="s">
        <v>18</v>
      </c>
      <c r="F77" s="8"/>
      <c r="G77" s="8" t="s">
        <v>18</v>
      </c>
      <c r="H77" s="123" t="s">
        <v>20</v>
      </c>
      <c r="I77" s="8" t="s">
        <v>21</v>
      </c>
      <c r="J77" s="34" t="s">
        <v>21</v>
      </c>
      <c r="K77" s="62"/>
    </row>
    <row r="78" spans="1:11" ht="18.75">
      <c r="A78" s="378" t="s">
        <v>73</v>
      </c>
      <c r="B78" s="417" t="s">
        <v>88</v>
      </c>
      <c r="C78" s="267"/>
      <c r="D78" s="6"/>
      <c r="E78" s="6">
        <f>E70</f>
        <v>21.21</v>
      </c>
      <c r="F78" s="6"/>
      <c r="G78" s="6">
        <f>G70</f>
        <v>22.1</v>
      </c>
      <c r="H78" s="358">
        <v>3.96</v>
      </c>
      <c r="I78" s="6">
        <f>E78*H78</f>
        <v>83.9916</v>
      </c>
      <c r="J78" s="30">
        <f>G78*H78</f>
        <v>87.516</v>
      </c>
      <c r="K78" s="63">
        <f>J78/I78</f>
        <v>1.041961338991042</v>
      </c>
    </row>
    <row r="79" spans="1:11" ht="18.75">
      <c r="A79" s="378"/>
      <c r="B79" s="422"/>
      <c r="C79" s="320"/>
      <c r="D79" s="7"/>
      <c r="E79" s="7" t="s">
        <v>18</v>
      </c>
      <c r="F79" s="7"/>
      <c r="G79" s="7" t="s">
        <v>18</v>
      </c>
      <c r="H79" s="123" t="s">
        <v>20</v>
      </c>
      <c r="I79" s="8" t="s">
        <v>21</v>
      </c>
      <c r="J79" s="34" t="s">
        <v>21</v>
      </c>
      <c r="K79" s="62"/>
    </row>
    <row r="80" spans="1:11" ht="18.75">
      <c r="A80" s="382" t="s">
        <v>81</v>
      </c>
      <c r="B80" s="417" t="s">
        <v>92</v>
      </c>
      <c r="C80" s="319"/>
      <c r="D80" s="6"/>
      <c r="E80" s="6">
        <f>E70</f>
        <v>21.21</v>
      </c>
      <c r="F80" s="6"/>
      <c r="G80" s="6">
        <f>G70</f>
        <v>22.1</v>
      </c>
      <c r="H80" s="358">
        <v>3.19</v>
      </c>
      <c r="I80" s="6">
        <f>E80*H80-0.01</f>
        <v>67.6499</v>
      </c>
      <c r="J80" s="30">
        <f>G80*H80</f>
        <v>70.49900000000001</v>
      </c>
      <c r="K80" s="63">
        <f>J80/I80</f>
        <v>1.042115361589596</v>
      </c>
    </row>
    <row r="81" spans="1:11" ht="18.75">
      <c r="A81" s="415"/>
      <c r="B81" s="418"/>
      <c r="C81" s="319"/>
      <c r="D81" s="10"/>
      <c r="E81" s="10" t="s">
        <v>18</v>
      </c>
      <c r="F81" s="10"/>
      <c r="G81" s="10" t="s">
        <v>18</v>
      </c>
      <c r="H81" s="126" t="s">
        <v>20</v>
      </c>
      <c r="I81" s="10" t="s">
        <v>21</v>
      </c>
      <c r="J81" s="81" t="s">
        <v>21</v>
      </c>
      <c r="K81" s="208"/>
    </row>
    <row r="82" spans="1:11" ht="23.25">
      <c r="A82" s="107" t="s">
        <v>129</v>
      </c>
      <c r="B82" s="379" t="s">
        <v>130</v>
      </c>
      <c r="C82" s="380"/>
      <c r="D82" s="380"/>
      <c r="E82" s="380"/>
      <c r="F82" s="380"/>
      <c r="G82" s="380"/>
      <c r="H82" s="380"/>
      <c r="I82" s="380"/>
      <c r="J82" s="500"/>
      <c r="K82" s="197"/>
    </row>
    <row r="83" spans="1:11" ht="18.75">
      <c r="A83" s="392" t="s">
        <v>34</v>
      </c>
      <c r="B83" s="390" t="s">
        <v>261</v>
      </c>
      <c r="C83" s="5" t="s">
        <v>406</v>
      </c>
      <c r="D83" s="404">
        <v>2.51</v>
      </c>
      <c r="E83" s="405"/>
      <c r="F83" s="404">
        <v>2.74</v>
      </c>
      <c r="G83" s="405"/>
      <c r="H83" s="373" t="s">
        <v>10</v>
      </c>
      <c r="I83" s="50">
        <f>D83</f>
        <v>2.51</v>
      </c>
      <c r="J83" s="83">
        <f>F83</f>
        <v>2.74</v>
      </c>
      <c r="K83" s="195">
        <f>J83/I83</f>
        <v>1.0916334661354583</v>
      </c>
    </row>
    <row r="84" spans="1:11" ht="18.75">
      <c r="A84" s="393"/>
      <c r="B84" s="391"/>
      <c r="C84" s="514" t="s">
        <v>407</v>
      </c>
      <c r="D84" s="387" t="s">
        <v>131</v>
      </c>
      <c r="E84" s="388"/>
      <c r="F84" s="387" t="s">
        <v>131</v>
      </c>
      <c r="G84" s="388"/>
      <c r="H84" s="373"/>
      <c r="I84" s="192" t="s">
        <v>131</v>
      </c>
      <c r="J84" s="84" t="s">
        <v>131</v>
      </c>
      <c r="K84" s="64"/>
    </row>
    <row r="85" spans="1:11" ht="29.25" customHeight="1">
      <c r="A85" s="392" t="s">
        <v>35</v>
      </c>
      <c r="B85" s="390" t="s">
        <v>133</v>
      </c>
      <c r="C85" s="515"/>
      <c r="D85" s="404">
        <f>D83</f>
        <v>2.51</v>
      </c>
      <c r="E85" s="405"/>
      <c r="F85" s="404">
        <f>F83</f>
        <v>2.74</v>
      </c>
      <c r="G85" s="405"/>
      <c r="H85" s="130">
        <v>90</v>
      </c>
      <c r="I85" s="193">
        <f>D85*H85</f>
        <v>225.89999999999998</v>
      </c>
      <c r="J85" s="85">
        <f>F85*H85</f>
        <v>246.60000000000002</v>
      </c>
      <c r="K85" s="195">
        <f>J85/I85</f>
        <v>1.0916334661354583</v>
      </c>
    </row>
    <row r="86" spans="1:11" ht="37.5">
      <c r="A86" s="393"/>
      <c r="B86" s="391"/>
      <c r="C86" s="337"/>
      <c r="D86" s="387" t="s">
        <v>131</v>
      </c>
      <c r="E86" s="388"/>
      <c r="F86" s="387" t="s">
        <v>131</v>
      </c>
      <c r="G86" s="388"/>
      <c r="H86" s="123" t="s">
        <v>141</v>
      </c>
      <c r="I86" s="8" t="s">
        <v>132</v>
      </c>
      <c r="J86" s="34" t="s">
        <v>132</v>
      </c>
      <c r="K86" s="64"/>
    </row>
    <row r="87" spans="1:11" ht="18.75">
      <c r="A87" s="392" t="s">
        <v>36</v>
      </c>
      <c r="B87" s="390" t="s">
        <v>134</v>
      </c>
      <c r="C87" s="5" t="s">
        <v>406</v>
      </c>
      <c r="D87" s="404">
        <v>1.76</v>
      </c>
      <c r="E87" s="405"/>
      <c r="F87" s="404">
        <v>1.92</v>
      </c>
      <c r="G87" s="405"/>
      <c r="H87" s="373" t="s">
        <v>10</v>
      </c>
      <c r="I87" s="50">
        <f>D87</f>
        <v>1.76</v>
      </c>
      <c r="J87" s="83">
        <f>F87</f>
        <v>1.92</v>
      </c>
      <c r="K87" s="195">
        <f>J87/I87</f>
        <v>1.0909090909090908</v>
      </c>
    </row>
    <row r="88" spans="1:11" ht="18.75">
      <c r="A88" s="393"/>
      <c r="B88" s="391"/>
      <c r="C88" s="514" t="s">
        <v>407</v>
      </c>
      <c r="D88" s="387" t="s">
        <v>131</v>
      </c>
      <c r="E88" s="388"/>
      <c r="F88" s="387" t="s">
        <v>131</v>
      </c>
      <c r="G88" s="388"/>
      <c r="H88" s="373"/>
      <c r="I88" s="192" t="s">
        <v>131</v>
      </c>
      <c r="J88" s="84" t="s">
        <v>131</v>
      </c>
      <c r="K88" s="64"/>
    </row>
    <row r="89" spans="1:11" ht="18.75">
      <c r="A89" s="392" t="s">
        <v>37</v>
      </c>
      <c r="B89" s="390" t="s">
        <v>135</v>
      </c>
      <c r="C89" s="515"/>
      <c r="D89" s="404">
        <f>D87</f>
        <v>1.76</v>
      </c>
      <c r="E89" s="405"/>
      <c r="F89" s="404">
        <f>F87</f>
        <v>1.92</v>
      </c>
      <c r="G89" s="405"/>
      <c r="H89" s="130">
        <v>130</v>
      </c>
      <c r="I89" s="193">
        <f>D89*H89</f>
        <v>228.8</v>
      </c>
      <c r="J89" s="85">
        <f>F89*H89</f>
        <v>249.6</v>
      </c>
      <c r="K89" s="195">
        <f>J89/I89</f>
        <v>1.0909090909090908</v>
      </c>
    </row>
    <row r="90" spans="1:11" ht="37.5">
      <c r="A90" s="393"/>
      <c r="B90" s="391"/>
      <c r="C90" s="339"/>
      <c r="D90" s="387" t="s">
        <v>131</v>
      </c>
      <c r="E90" s="388"/>
      <c r="F90" s="387" t="s">
        <v>131</v>
      </c>
      <c r="G90" s="388"/>
      <c r="H90" s="123" t="s">
        <v>369</v>
      </c>
      <c r="I90" s="8" t="s">
        <v>132</v>
      </c>
      <c r="J90" s="34" t="s">
        <v>132</v>
      </c>
      <c r="K90" s="64"/>
    </row>
    <row r="91" spans="1:11" ht="18.75">
      <c r="A91" s="392" t="s">
        <v>375</v>
      </c>
      <c r="B91" s="442" t="s">
        <v>262</v>
      </c>
      <c r="C91" s="5" t="s">
        <v>295</v>
      </c>
      <c r="D91" s="498">
        <v>5.48</v>
      </c>
      <c r="E91" s="499"/>
      <c r="F91" s="498"/>
      <c r="G91" s="499"/>
      <c r="H91" s="373" t="s">
        <v>10</v>
      </c>
      <c r="I91" s="214">
        <f>D91</f>
        <v>5.48</v>
      </c>
      <c r="J91" s="86">
        <f>F91</f>
        <v>0</v>
      </c>
      <c r="K91" s="195">
        <f>J91/I91</f>
        <v>0</v>
      </c>
    </row>
    <row r="92" spans="1:11" ht="18.75">
      <c r="A92" s="393"/>
      <c r="B92" s="443"/>
      <c r="C92" s="45" t="s">
        <v>296</v>
      </c>
      <c r="D92" s="387" t="s">
        <v>18</v>
      </c>
      <c r="E92" s="388"/>
      <c r="F92" s="387"/>
      <c r="G92" s="388"/>
      <c r="H92" s="373"/>
      <c r="I92" s="192" t="s">
        <v>18</v>
      </c>
      <c r="J92" s="84" t="s">
        <v>18</v>
      </c>
      <c r="K92" s="64"/>
    </row>
    <row r="93" spans="1:11" ht="18.75">
      <c r="A93" s="392" t="s">
        <v>392</v>
      </c>
      <c r="B93" s="442" t="s">
        <v>142</v>
      </c>
      <c r="C93" s="340"/>
      <c r="D93" s="498">
        <f>D91</f>
        <v>5.48</v>
      </c>
      <c r="E93" s="499"/>
      <c r="F93" s="498"/>
      <c r="G93" s="499"/>
      <c r="H93" s="130">
        <v>12</v>
      </c>
      <c r="I93" s="193">
        <f>D93*H93</f>
        <v>65.76</v>
      </c>
      <c r="J93" s="85">
        <f>J91*H93</f>
        <v>0</v>
      </c>
      <c r="K93" s="195">
        <f>J93/I93</f>
        <v>0</v>
      </c>
    </row>
    <row r="94" spans="1:11" ht="37.5">
      <c r="A94" s="393"/>
      <c r="B94" s="443"/>
      <c r="C94" s="341"/>
      <c r="D94" s="387" t="s">
        <v>18</v>
      </c>
      <c r="E94" s="388"/>
      <c r="F94" s="387"/>
      <c r="G94" s="388"/>
      <c r="H94" s="123" t="s">
        <v>20</v>
      </c>
      <c r="I94" s="8" t="s">
        <v>368</v>
      </c>
      <c r="J94" s="34" t="s">
        <v>138</v>
      </c>
      <c r="K94" s="64"/>
    </row>
    <row r="95" spans="1:11" ht="18.75">
      <c r="A95" s="392" t="s">
        <v>393</v>
      </c>
      <c r="B95" s="442" t="s">
        <v>145</v>
      </c>
      <c r="C95" s="340"/>
      <c r="D95" s="498">
        <f>D91</f>
        <v>5.48</v>
      </c>
      <c r="E95" s="499"/>
      <c r="F95" s="498"/>
      <c r="G95" s="499"/>
      <c r="H95" s="130">
        <v>25.2</v>
      </c>
      <c r="I95" s="193">
        <f>I91*H95</f>
        <v>138.096</v>
      </c>
      <c r="J95" s="85">
        <f>J91*H95</f>
        <v>0</v>
      </c>
      <c r="K95" s="195">
        <f>J95/I95</f>
        <v>0</v>
      </c>
    </row>
    <row r="96" spans="1:11" ht="18.75">
      <c r="A96" s="393"/>
      <c r="B96" s="443"/>
      <c r="C96" s="341"/>
      <c r="D96" s="387" t="s">
        <v>18</v>
      </c>
      <c r="E96" s="388"/>
      <c r="F96" s="387"/>
      <c r="G96" s="388"/>
      <c r="H96" s="123" t="s">
        <v>20</v>
      </c>
      <c r="I96" s="8" t="s">
        <v>138</v>
      </c>
      <c r="J96" s="34" t="s">
        <v>368</v>
      </c>
      <c r="K96" s="64"/>
    </row>
    <row r="97" spans="1:11" ht="18.75">
      <c r="A97" s="392" t="s">
        <v>394</v>
      </c>
      <c r="B97" s="442" t="s">
        <v>137</v>
      </c>
      <c r="C97" s="340"/>
      <c r="D97" s="498">
        <f>D91</f>
        <v>5.48</v>
      </c>
      <c r="E97" s="499"/>
      <c r="F97" s="498"/>
      <c r="G97" s="499"/>
      <c r="H97" s="130">
        <v>16.5</v>
      </c>
      <c r="I97" s="6">
        <f>I91*H97</f>
        <v>90.42</v>
      </c>
      <c r="J97" s="30">
        <f>J91*H97</f>
        <v>0</v>
      </c>
      <c r="K97" s="195">
        <f>J97/I97</f>
        <v>0</v>
      </c>
    </row>
    <row r="98" spans="1:11" ht="37.5">
      <c r="A98" s="393"/>
      <c r="B98" s="443"/>
      <c r="C98" s="276"/>
      <c r="D98" s="387" t="s">
        <v>18</v>
      </c>
      <c r="E98" s="388"/>
      <c r="F98" s="387"/>
      <c r="G98" s="388"/>
      <c r="H98" s="123" t="s">
        <v>263</v>
      </c>
      <c r="I98" s="8" t="s">
        <v>138</v>
      </c>
      <c r="J98" s="34" t="s">
        <v>138</v>
      </c>
      <c r="K98" s="64"/>
    </row>
    <row r="99" spans="2:5" ht="15">
      <c r="B99" s="575" t="s">
        <v>411</v>
      </c>
      <c r="C99" s="575"/>
      <c r="D99" s="575"/>
      <c r="E99" s="575"/>
    </row>
  </sheetData>
  <sheetProtection/>
  <mergeCells count="156">
    <mergeCell ref="B99:E99"/>
    <mergeCell ref="A97:A98"/>
    <mergeCell ref="B97:B98"/>
    <mergeCell ref="D97:E97"/>
    <mergeCell ref="F97:G97"/>
    <mergeCell ref="D98:E98"/>
    <mergeCell ref="F98:G98"/>
    <mergeCell ref="A95:A96"/>
    <mergeCell ref="B95:B96"/>
    <mergeCell ref="D95:E95"/>
    <mergeCell ref="F95:G95"/>
    <mergeCell ref="D96:E96"/>
    <mergeCell ref="F96:G96"/>
    <mergeCell ref="H91:H92"/>
    <mergeCell ref="D92:E92"/>
    <mergeCell ref="F92:G92"/>
    <mergeCell ref="A93:A94"/>
    <mergeCell ref="B93:B94"/>
    <mergeCell ref="D93:E93"/>
    <mergeCell ref="F93:G93"/>
    <mergeCell ref="D94:E94"/>
    <mergeCell ref="F94:G94"/>
    <mergeCell ref="D89:E89"/>
    <mergeCell ref="F89:G89"/>
    <mergeCell ref="D90:E90"/>
    <mergeCell ref="F90:G90"/>
    <mergeCell ref="A91:A92"/>
    <mergeCell ref="B91:B92"/>
    <mergeCell ref="D91:E91"/>
    <mergeCell ref="F91:G91"/>
    <mergeCell ref="A87:A88"/>
    <mergeCell ref="B87:B88"/>
    <mergeCell ref="D87:E87"/>
    <mergeCell ref="F87:G87"/>
    <mergeCell ref="H87:H88"/>
    <mergeCell ref="D88:E88"/>
    <mergeCell ref="F88:G88"/>
    <mergeCell ref="C88:C89"/>
    <mergeCell ref="A89:A90"/>
    <mergeCell ref="B89:B90"/>
    <mergeCell ref="F84:G84"/>
    <mergeCell ref="A85:A86"/>
    <mergeCell ref="B85:B86"/>
    <mergeCell ref="D85:E85"/>
    <mergeCell ref="F85:G85"/>
    <mergeCell ref="D86:E86"/>
    <mergeCell ref="F86:G86"/>
    <mergeCell ref="A80:A81"/>
    <mergeCell ref="B80:B81"/>
    <mergeCell ref="B82:J82"/>
    <mergeCell ref="A83:A84"/>
    <mergeCell ref="B83:B84"/>
    <mergeCell ref="D83:E83"/>
    <mergeCell ref="F83:G83"/>
    <mergeCell ref="H83:H84"/>
    <mergeCell ref="C84:C85"/>
    <mergeCell ref="D84:E84"/>
    <mergeCell ref="A72:A73"/>
    <mergeCell ref="B72:B73"/>
    <mergeCell ref="B74:B75"/>
    <mergeCell ref="A76:A77"/>
    <mergeCell ref="B76:B77"/>
    <mergeCell ref="A78:A79"/>
    <mergeCell ref="B78:B79"/>
    <mergeCell ref="A68:A69"/>
    <mergeCell ref="B68:B69"/>
    <mergeCell ref="H68:H69"/>
    <mergeCell ref="A70:A71"/>
    <mergeCell ref="B70:B71"/>
    <mergeCell ref="H70:H71"/>
    <mergeCell ref="A61:A62"/>
    <mergeCell ref="B61:B62"/>
    <mergeCell ref="A63:A64"/>
    <mergeCell ref="B63:B64"/>
    <mergeCell ref="B65:J65"/>
    <mergeCell ref="A66:A67"/>
    <mergeCell ref="B66:B67"/>
    <mergeCell ref="H66:H67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K43:K45"/>
    <mergeCell ref="D44:E44"/>
    <mergeCell ref="F44:G44"/>
    <mergeCell ref="B46:J46"/>
    <mergeCell ref="A47:A48"/>
    <mergeCell ref="B47:B48"/>
    <mergeCell ref="H47:H48"/>
    <mergeCell ref="A40:A41"/>
    <mergeCell ref="B40:B41"/>
    <mergeCell ref="B42:J42"/>
    <mergeCell ref="A43:A45"/>
    <mergeCell ref="B43:B45"/>
    <mergeCell ref="D43:G43"/>
    <mergeCell ref="H43:H45"/>
    <mergeCell ref="I43:I45"/>
    <mergeCell ref="J43:J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H30:H31"/>
    <mergeCell ref="A32:A33"/>
    <mergeCell ref="B32:B33"/>
    <mergeCell ref="B25:J25"/>
    <mergeCell ref="A26:A27"/>
    <mergeCell ref="B26:B27"/>
    <mergeCell ref="H26:H27"/>
    <mergeCell ref="A23:A24"/>
    <mergeCell ref="B23:B24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H13:H14"/>
    <mergeCell ref="A15:A16"/>
    <mergeCell ref="B15:B16"/>
    <mergeCell ref="K4:K6"/>
    <mergeCell ref="D5:E5"/>
    <mergeCell ref="F5:G5"/>
    <mergeCell ref="B7:J7"/>
    <mergeCell ref="B8:J8"/>
    <mergeCell ref="A9:A10"/>
    <mergeCell ref="B9:B10"/>
    <mergeCell ref="H9:H10"/>
    <mergeCell ref="B1:J1"/>
    <mergeCell ref="B2:J2"/>
    <mergeCell ref="B3:J3"/>
    <mergeCell ref="A4:A6"/>
    <mergeCell ref="B4:B6"/>
    <mergeCell ref="C4:C6"/>
    <mergeCell ref="D4:G4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3"/>
  <sheetViews>
    <sheetView zoomScalePageLayoutView="0" workbookViewId="0" topLeftCell="A87">
      <selection activeCell="A1" sqref="A1:K182"/>
    </sheetView>
  </sheetViews>
  <sheetFormatPr defaultColWidth="9.140625" defaultRowHeight="15"/>
  <cols>
    <col min="1" max="1" width="7.421875" style="109" customWidth="1"/>
    <col min="2" max="2" width="40.00390625" style="1" customWidth="1"/>
    <col min="3" max="3" width="15.8515625" style="344" customWidth="1"/>
    <col min="4" max="4" width="12.8515625" style="3" hidden="1" customWidth="1"/>
    <col min="5" max="5" width="16.28125" style="3" customWidth="1"/>
    <col min="6" max="6" width="12.140625" style="3" hidden="1" customWidth="1"/>
    <col min="7" max="7" width="17.28125" style="3" customWidth="1"/>
    <col min="8" max="8" width="20.00390625" style="133" customWidth="1"/>
    <col min="9" max="9" width="18.57421875" style="3" customWidth="1"/>
    <col min="10" max="10" width="19.28125" style="89" customWidth="1"/>
    <col min="11" max="11" width="13.00390625" style="72" customWidth="1"/>
    <col min="12" max="12" width="6.140625" style="1" customWidth="1"/>
    <col min="13" max="14" width="9.140625" style="1" customWidth="1"/>
    <col min="15" max="15" width="9.140625" style="184" customWidth="1"/>
    <col min="16" max="16384" width="9.140625" style="1" customWidth="1"/>
  </cols>
  <sheetData>
    <row r="1" spans="1:10" ht="21" customHeight="1">
      <c r="A1" s="92"/>
      <c r="B1" s="448" t="s">
        <v>136</v>
      </c>
      <c r="C1" s="448"/>
      <c r="D1" s="448"/>
      <c r="E1" s="448"/>
      <c r="F1" s="448"/>
      <c r="G1" s="448"/>
      <c r="H1" s="448"/>
      <c r="I1" s="448"/>
      <c r="J1" s="448"/>
    </row>
    <row r="2" spans="1:11" ht="21.75" customHeight="1">
      <c r="A2" s="92"/>
      <c r="B2" s="448" t="s">
        <v>300</v>
      </c>
      <c r="C2" s="448"/>
      <c r="D2" s="448"/>
      <c r="E2" s="448"/>
      <c r="F2" s="448"/>
      <c r="G2" s="448"/>
      <c r="H2" s="448"/>
      <c r="I2" s="448"/>
      <c r="J2" s="448"/>
      <c r="K2" s="26"/>
    </row>
    <row r="3" spans="1:11" ht="18.75" customHeight="1">
      <c r="A3" s="92"/>
      <c r="B3" s="449" t="s">
        <v>301</v>
      </c>
      <c r="C3" s="449"/>
      <c r="D3" s="449"/>
      <c r="E3" s="449"/>
      <c r="F3" s="449"/>
      <c r="G3" s="449"/>
      <c r="H3" s="449"/>
      <c r="I3" s="449"/>
      <c r="J3" s="449"/>
      <c r="K3" s="26"/>
    </row>
    <row r="4" spans="1:15" ht="60.75" customHeight="1">
      <c r="A4" s="465" t="s">
        <v>0</v>
      </c>
      <c r="B4" s="454" t="s">
        <v>155</v>
      </c>
      <c r="C4" s="456" t="s">
        <v>154</v>
      </c>
      <c r="D4" s="458" t="s">
        <v>265</v>
      </c>
      <c r="E4" s="459"/>
      <c r="F4" s="459"/>
      <c r="G4" s="460"/>
      <c r="H4" s="461" t="s">
        <v>161</v>
      </c>
      <c r="I4" s="438" t="s">
        <v>290</v>
      </c>
      <c r="J4" s="450" t="s">
        <v>291</v>
      </c>
      <c r="K4" s="406" t="s">
        <v>360</v>
      </c>
      <c r="O4" s="26"/>
    </row>
    <row r="5" spans="1:11" ht="32.25" customHeight="1">
      <c r="A5" s="466"/>
      <c r="B5" s="455"/>
      <c r="C5" s="457"/>
      <c r="D5" s="539" t="s">
        <v>370</v>
      </c>
      <c r="E5" s="540"/>
      <c r="F5" s="539" t="s">
        <v>371</v>
      </c>
      <c r="G5" s="540"/>
      <c r="H5" s="462"/>
      <c r="I5" s="439"/>
      <c r="J5" s="451"/>
      <c r="K5" s="407"/>
    </row>
    <row r="6" spans="1:15" s="2" customFormat="1" ht="48.75" customHeight="1">
      <c r="A6" s="467"/>
      <c r="B6" s="455"/>
      <c r="C6" s="457"/>
      <c r="D6" s="5" t="s">
        <v>1</v>
      </c>
      <c r="E6" s="346" t="s">
        <v>213</v>
      </c>
      <c r="F6" s="346" t="s">
        <v>1</v>
      </c>
      <c r="G6" s="346" t="s">
        <v>213</v>
      </c>
      <c r="H6" s="462"/>
      <c r="I6" s="439"/>
      <c r="J6" s="451"/>
      <c r="K6" s="408"/>
      <c r="O6" s="184"/>
    </row>
    <row r="7" spans="1:11" ht="30" customHeight="1">
      <c r="A7" s="93"/>
      <c r="B7" s="463" t="s">
        <v>76</v>
      </c>
      <c r="C7" s="464"/>
      <c r="D7" s="464"/>
      <c r="E7" s="464"/>
      <c r="F7" s="464"/>
      <c r="G7" s="464"/>
      <c r="H7" s="464"/>
      <c r="I7" s="464"/>
      <c r="J7" s="464"/>
      <c r="K7" s="194"/>
    </row>
    <row r="8" spans="1:15" s="3" customFormat="1" ht="45" customHeight="1">
      <c r="A8" s="365" t="s">
        <v>4</v>
      </c>
      <c r="B8" s="379" t="s">
        <v>361</v>
      </c>
      <c r="C8" s="509"/>
      <c r="D8" s="509"/>
      <c r="E8" s="509"/>
      <c r="F8" s="509"/>
      <c r="G8" s="509"/>
      <c r="H8" s="509"/>
      <c r="I8" s="509"/>
      <c r="J8" s="509"/>
      <c r="K8" s="213"/>
      <c r="O8" s="26"/>
    </row>
    <row r="9" spans="1:13" ht="32.25" customHeight="1">
      <c r="A9" s="378" t="s">
        <v>5</v>
      </c>
      <c r="B9" s="375" t="s">
        <v>9</v>
      </c>
      <c r="C9" s="289" t="s">
        <v>303</v>
      </c>
      <c r="D9" s="5">
        <v>956.76</v>
      </c>
      <c r="E9" s="6">
        <v>1108.23</v>
      </c>
      <c r="F9" s="5">
        <v>995.53</v>
      </c>
      <c r="G9" s="6">
        <v>1159.21</v>
      </c>
      <c r="H9" s="373" t="s">
        <v>10</v>
      </c>
      <c r="I9" s="6">
        <f>E9</f>
        <v>1108.23</v>
      </c>
      <c r="J9" s="30">
        <f>G9</f>
        <v>1159.21</v>
      </c>
      <c r="K9" s="195">
        <f>J9/I9</f>
        <v>1.0460012813224693</v>
      </c>
      <c r="M9" s="245"/>
    </row>
    <row r="10" spans="1:11" ht="30" customHeight="1">
      <c r="A10" s="378"/>
      <c r="B10" s="375"/>
      <c r="C10" s="45" t="s">
        <v>324</v>
      </c>
      <c r="D10" s="7" t="s">
        <v>3</v>
      </c>
      <c r="E10" s="7" t="s">
        <v>3</v>
      </c>
      <c r="F10" s="7" t="s">
        <v>3</v>
      </c>
      <c r="G10" s="7" t="s">
        <v>3</v>
      </c>
      <c r="H10" s="373"/>
      <c r="I10" s="7" t="s">
        <v>3</v>
      </c>
      <c r="J10" s="33" t="s">
        <v>3</v>
      </c>
      <c r="K10" s="64"/>
    </row>
    <row r="11" spans="1:11" ht="22.5" customHeight="1">
      <c r="A11" s="378" t="s">
        <v>8</v>
      </c>
      <c r="B11" s="375" t="s">
        <v>162</v>
      </c>
      <c r="C11" s="290"/>
      <c r="D11" s="5">
        <v>956.76</v>
      </c>
      <c r="E11" s="6">
        <f>E9</f>
        <v>1108.23</v>
      </c>
      <c r="F11" s="5">
        <f>F9</f>
        <v>995.53</v>
      </c>
      <c r="G11" s="6">
        <f>G9</f>
        <v>1159.21</v>
      </c>
      <c r="H11" s="274">
        <v>0.03671</v>
      </c>
      <c r="I11" s="6">
        <f>E11*H11</f>
        <v>40.6831233</v>
      </c>
      <c r="J11" s="30">
        <f>G11*H11</f>
        <v>42.554599100000004</v>
      </c>
      <c r="K11" s="195">
        <f>J11/I11</f>
        <v>1.0460012813224693</v>
      </c>
    </row>
    <row r="12" spans="1:11" ht="20.25" customHeight="1">
      <c r="A12" s="378"/>
      <c r="B12" s="375"/>
      <c r="C12" s="291"/>
      <c r="D12" s="7" t="s">
        <v>3</v>
      </c>
      <c r="E12" s="7" t="s">
        <v>3</v>
      </c>
      <c r="F12" s="7" t="s">
        <v>3</v>
      </c>
      <c r="G12" s="7" t="s">
        <v>3</v>
      </c>
      <c r="H12" s="275" t="s">
        <v>6</v>
      </c>
      <c r="I12" s="146" t="s">
        <v>7</v>
      </c>
      <c r="J12" s="74" t="s">
        <v>7</v>
      </c>
      <c r="K12" s="64"/>
    </row>
    <row r="13" spans="1:11" ht="34.5" customHeight="1">
      <c r="A13" s="378" t="s">
        <v>11</v>
      </c>
      <c r="B13" s="375" t="s">
        <v>175</v>
      </c>
      <c r="C13" s="292"/>
      <c r="D13" s="5"/>
      <c r="E13" s="6"/>
      <c r="F13" s="5"/>
      <c r="G13" s="6"/>
      <c r="H13" s="373" t="s">
        <v>15</v>
      </c>
      <c r="I13" s="6">
        <f>I15+I17</f>
        <v>68.01680999999999</v>
      </c>
      <c r="J13" s="30">
        <f>J15+J17</f>
        <v>71.05287</v>
      </c>
      <c r="K13" s="63">
        <f>J13/I13</f>
        <v>1.0446369066705716</v>
      </c>
    </row>
    <row r="14" spans="1:11" ht="42.75" customHeight="1">
      <c r="A14" s="378"/>
      <c r="B14" s="375"/>
      <c r="C14" s="291"/>
      <c r="D14" s="7"/>
      <c r="E14" s="7"/>
      <c r="F14" s="7"/>
      <c r="G14" s="7"/>
      <c r="H14" s="373"/>
      <c r="I14" s="8" t="s">
        <v>19</v>
      </c>
      <c r="J14" s="34" t="s">
        <v>19</v>
      </c>
      <c r="K14" s="62"/>
    </row>
    <row r="15" spans="1:11" ht="32.25" customHeight="1">
      <c r="A15" s="382"/>
      <c r="B15" s="371" t="s">
        <v>12</v>
      </c>
      <c r="C15" s="289" t="str">
        <f>C9</f>
        <v>№ 54/23 от 11.12.2013   </v>
      </c>
      <c r="D15" s="5">
        <v>846.11</v>
      </c>
      <c r="E15" s="6">
        <f>E9</f>
        <v>1108.23</v>
      </c>
      <c r="F15" s="5">
        <f>F9</f>
        <v>995.53</v>
      </c>
      <c r="G15" s="6">
        <f>G9</f>
        <v>1159.21</v>
      </c>
      <c r="H15" s="274">
        <v>0.047</v>
      </c>
      <c r="I15" s="6">
        <f>E15*H15</f>
        <v>52.08681</v>
      </c>
      <c r="J15" s="30">
        <f>H15*G15</f>
        <v>54.48287</v>
      </c>
      <c r="K15" s="63">
        <f>J15/I15</f>
        <v>1.046001281322469</v>
      </c>
    </row>
    <row r="16" spans="1:11" ht="35.25" customHeight="1">
      <c r="A16" s="383"/>
      <c r="B16" s="377"/>
      <c r="C16" s="45" t="str">
        <f>C10</f>
        <v>№ 27/126 от 27.06.2014</v>
      </c>
      <c r="D16" s="7" t="s">
        <v>3</v>
      </c>
      <c r="E16" s="7" t="s">
        <v>3</v>
      </c>
      <c r="F16" s="7" t="s">
        <v>3</v>
      </c>
      <c r="G16" s="7" t="s">
        <v>3</v>
      </c>
      <c r="H16" s="275" t="s">
        <v>16</v>
      </c>
      <c r="I16" s="7" t="s">
        <v>18</v>
      </c>
      <c r="J16" s="33" t="s">
        <v>18</v>
      </c>
      <c r="K16" s="62"/>
    </row>
    <row r="17" spans="1:11" ht="20.25" customHeight="1">
      <c r="A17" s="382"/>
      <c r="B17" s="371" t="s">
        <v>13</v>
      </c>
      <c r="C17" s="289" t="s">
        <v>302</v>
      </c>
      <c r="D17" s="6">
        <v>0</v>
      </c>
      <c r="E17" s="6">
        <v>15.93</v>
      </c>
      <c r="F17" s="6">
        <v>0</v>
      </c>
      <c r="G17" s="6">
        <v>16.57</v>
      </c>
      <c r="H17" s="274">
        <v>1</v>
      </c>
      <c r="I17" s="6">
        <f>E17</f>
        <v>15.93</v>
      </c>
      <c r="J17" s="30">
        <f>H17*G17</f>
        <v>16.57</v>
      </c>
      <c r="K17" s="63">
        <f>J17/I17</f>
        <v>1.0401757689893283</v>
      </c>
    </row>
    <row r="18" spans="1:11" ht="23.25" customHeight="1">
      <c r="A18" s="383"/>
      <c r="B18" s="377"/>
      <c r="C18" s="293" t="s">
        <v>304</v>
      </c>
      <c r="D18" s="7" t="s">
        <v>18</v>
      </c>
      <c r="E18" s="7" t="s">
        <v>18</v>
      </c>
      <c r="F18" s="7" t="s">
        <v>18</v>
      </c>
      <c r="G18" s="7" t="s">
        <v>18</v>
      </c>
      <c r="H18" s="275" t="s">
        <v>17</v>
      </c>
      <c r="I18" s="7" t="s">
        <v>19</v>
      </c>
      <c r="J18" s="33" t="s">
        <v>19</v>
      </c>
      <c r="K18" s="62"/>
    </row>
    <row r="19" spans="1:11" ht="21.75" customHeight="1">
      <c r="A19" s="378" t="s">
        <v>14</v>
      </c>
      <c r="B19" s="390" t="s">
        <v>163</v>
      </c>
      <c r="C19" s="291"/>
      <c r="D19" s="5"/>
      <c r="E19" s="6"/>
      <c r="F19" s="5"/>
      <c r="G19" s="6"/>
      <c r="H19" s="121">
        <v>3.19</v>
      </c>
      <c r="I19" s="6">
        <f>I21+I23</f>
        <v>216.9836239</v>
      </c>
      <c r="J19" s="30">
        <f>J21+J23</f>
        <v>226.65865530000002</v>
      </c>
      <c r="K19" s="63">
        <f>J19/I19</f>
        <v>1.0445887630877568</v>
      </c>
    </row>
    <row r="20" spans="1:11" ht="39" customHeight="1">
      <c r="A20" s="378"/>
      <c r="B20" s="391"/>
      <c r="C20" s="291"/>
      <c r="D20" s="7"/>
      <c r="E20" s="7"/>
      <c r="F20" s="7"/>
      <c r="G20" s="7"/>
      <c r="H20" s="123" t="s">
        <v>20</v>
      </c>
      <c r="I20" s="8" t="s">
        <v>22</v>
      </c>
      <c r="J20" s="34" t="s">
        <v>22</v>
      </c>
      <c r="K20" s="62"/>
    </row>
    <row r="21" spans="1:11" ht="30" customHeight="1">
      <c r="A21" s="382"/>
      <c r="B21" s="371" t="s">
        <v>12</v>
      </c>
      <c r="C21" s="289" t="str">
        <f>C9</f>
        <v>№ 54/23 от 11.12.2013   </v>
      </c>
      <c r="D21" s="5">
        <v>956.76</v>
      </c>
      <c r="E21" s="6">
        <f>1108.23</f>
        <v>1108.23</v>
      </c>
      <c r="F21" s="5">
        <f>F9</f>
        <v>995.53</v>
      </c>
      <c r="G21" s="6">
        <f>G9</f>
        <v>1159.21</v>
      </c>
      <c r="H21" s="140">
        <f>0.047*3.19</f>
        <v>0.14993</v>
      </c>
      <c r="I21" s="6">
        <f>E21*H21</f>
        <v>166.1569239</v>
      </c>
      <c r="J21" s="272">
        <f>G21*H21</f>
        <v>173.8003553</v>
      </c>
      <c r="K21" s="63">
        <f>J21/I21</f>
        <v>1.046001281322469</v>
      </c>
    </row>
    <row r="22" spans="1:11" ht="35.25" customHeight="1">
      <c r="A22" s="415"/>
      <c r="B22" s="372"/>
      <c r="C22" s="45" t="str">
        <f>C10</f>
        <v>№ 27/126 от 27.06.2014</v>
      </c>
      <c r="D22" s="11" t="s">
        <v>3</v>
      </c>
      <c r="E22" s="11" t="s">
        <v>3</v>
      </c>
      <c r="F22" s="11" t="s">
        <v>3</v>
      </c>
      <c r="G22" s="11" t="s">
        <v>3</v>
      </c>
      <c r="H22" s="134" t="s">
        <v>160</v>
      </c>
      <c r="I22" s="11" t="s">
        <v>21</v>
      </c>
      <c r="J22" s="287" t="s">
        <v>21</v>
      </c>
      <c r="K22" s="208"/>
    </row>
    <row r="23" spans="1:11" ht="18.75" customHeight="1">
      <c r="A23" s="545"/>
      <c r="B23" s="547" t="s">
        <v>13</v>
      </c>
      <c r="C23" s="347" t="str">
        <f>C17</f>
        <v>№ 59/194</v>
      </c>
      <c r="D23" s="348">
        <f>D17</f>
        <v>0</v>
      </c>
      <c r="E23" s="348">
        <f>E17</f>
        <v>15.93</v>
      </c>
      <c r="F23" s="348">
        <f>F17</f>
        <v>0</v>
      </c>
      <c r="G23" s="348">
        <f>G17</f>
        <v>16.57</v>
      </c>
      <c r="H23" s="349">
        <v>3.19</v>
      </c>
      <c r="I23" s="348">
        <f>E23*H23+0.01</f>
        <v>50.826699999999995</v>
      </c>
      <c r="J23" s="350">
        <f>H23*G23</f>
        <v>52.8583</v>
      </c>
      <c r="K23" s="351">
        <f>J23/I23</f>
        <v>1.0399711175425514</v>
      </c>
    </row>
    <row r="24" spans="1:11" ht="22.5" customHeight="1">
      <c r="A24" s="546"/>
      <c r="B24" s="548"/>
      <c r="C24" s="352" t="str">
        <f>C18</f>
        <v>от 20.12.2013г.</v>
      </c>
      <c r="D24" s="353" t="s">
        <v>18</v>
      </c>
      <c r="E24" s="353" t="s">
        <v>18</v>
      </c>
      <c r="F24" s="353" t="s">
        <v>18</v>
      </c>
      <c r="G24" s="353" t="s">
        <v>18</v>
      </c>
      <c r="H24" s="354" t="s">
        <v>20</v>
      </c>
      <c r="I24" s="353" t="s">
        <v>21</v>
      </c>
      <c r="J24" s="355" t="s">
        <v>21</v>
      </c>
      <c r="K24" s="356"/>
    </row>
    <row r="25" spans="1:15" s="3" customFormat="1" ht="48" customHeight="1">
      <c r="A25" s="365" t="s">
        <v>23</v>
      </c>
      <c r="B25" s="379" t="s">
        <v>335</v>
      </c>
      <c r="C25" s="380"/>
      <c r="D25" s="380"/>
      <c r="E25" s="380"/>
      <c r="F25" s="380"/>
      <c r="G25" s="380"/>
      <c r="H25" s="380"/>
      <c r="I25" s="380"/>
      <c r="J25" s="380"/>
      <c r="K25" s="199"/>
      <c r="O25" s="26"/>
    </row>
    <row r="26" spans="1:11" ht="33.75" customHeight="1">
      <c r="A26" s="378" t="s">
        <v>24</v>
      </c>
      <c r="B26" s="375" t="s">
        <v>9</v>
      </c>
      <c r="C26" s="5" t="s">
        <v>322</v>
      </c>
      <c r="D26" s="6"/>
      <c r="E26" s="6">
        <v>914.1</v>
      </c>
      <c r="F26" s="6"/>
      <c r="G26" s="6">
        <v>956.15</v>
      </c>
      <c r="H26" s="373" t="s">
        <v>10</v>
      </c>
      <c r="I26" s="6">
        <f>E26</f>
        <v>914.1</v>
      </c>
      <c r="J26" s="30">
        <f>G26</f>
        <v>956.15</v>
      </c>
      <c r="K26" s="63">
        <f>J26/I26</f>
        <v>1.0460015315610982</v>
      </c>
    </row>
    <row r="27" spans="1:11" ht="36.75" customHeight="1">
      <c r="A27" s="378"/>
      <c r="B27" s="375"/>
      <c r="C27" s="45" t="s">
        <v>336</v>
      </c>
      <c r="D27" s="7"/>
      <c r="E27" s="7" t="s">
        <v>3</v>
      </c>
      <c r="F27" s="7"/>
      <c r="G27" s="7" t="s">
        <v>3</v>
      </c>
      <c r="H27" s="373"/>
      <c r="I27" s="7" t="s">
        <v>3</v>
      </c>
      <c r="J27" s="33" t="s">
        <v>3</v>
      </c>
      <c r="K27" s="62"/>
    </row>
    <row r="28" spans="1:11" ht="19.5" customHeight="1">
      <c r="A28" s="378" t="s">
        <v>25</v>
      </c>
      <c r="B28" s="375" t="s">
        <v>162</v>
      </c>
      <c r="C28" s="290"/>
      <c r="D28" s="6"/>
      <c r="E28" s="6">
        <f>E26</f>
        <v>914.1</v>
      </c>
      <c r="F28" s="6"/>
      <c r="G28" s="6">
        <f>G26</f>
        <v>956.15</v>
      </c>
      <c r="H28" s="274">
        <v>0.04614</v>
      </c>
      <c r="I28" s="6">
        <f>E28*H28</f>
        <v>42.176574</v>
      </c>
      <c r="J28" s="30">
        <f>G28*H28</f>
        <v>44.116761</v>
      </c>
      <c r="K28" s="63">
        <f>J28/I28</f>
        <v>1.0460015315610982</v>
      </c>
    </row>
    <row r="29" spans="1:22" ht="19.5" customHeight="1">
      <c r="A29" s="378"/>
      <c r="B29" s="375"/>
      <c r="C29" s="302"/>
      <c r="D29" s="7"/>
      <c r="E29" s="7" t="s">
        <v>3</v>
      </c>
      <c r="F29" s="7"/>
      <c r="G29" s="7" t="s">
        <v>3</v>
      </c>
      <c r="H29" s="275" t="s">
        <v>6</v>
      </c>
      <c r="I29" s="7" t="s">
        <v>7</v>
      </c>
      <c r="J29" s="32" t="s">
        <v>7</v>
      </c>
      <c r="K29" s="200"/>
      <c r="L29" s="3"/>
      <c r="M29" s="3"/>
      <c r="N29" s="3"/>
      <c r="O29" s="26"/>
      <c r="P29" s="3"/>
      <c r="Q29" s="3"/>
      <c r="R29" s="3"/>
      <c r="S29" s="3"/>
      <c r="T29" s="3"/>
      <c r="U29" s="3"/>
      <c r="V29" s="3"/>
    </row>
    <row r="30" spans="1:22" ht="18.75" customHeight="1">
      <c r="A30" s="378" t="s">
        <v>26</v>
      </c>
      <c r="B30" s="375" t="s">
        <v>176</v>
      </c>
      <c r="C30" s="266"/>
      <c r="D30" s="5"/>
      <c r="E30" s="6"/>
      <c r="F30" s="5"/>
      <c r="G30" s="6"/>
      <c r="H30" s="373" t="s">
        <v>15</v>
      </c>
      <c r="I30" s="9">
        <f>I32+I34</f>
        <v>70.2527</v>
      </c>
      <c r="J30" s="75">
        <f>J32+J34</f>
        <v>73.43905000000001</v>
      </c>
      <c r="K30" s="201">
        <f>J30/I30</f>
        <v>1.0453555521709486</v>
      </c>
      <c r="L30" s="56"/>
      <c r="M30" s="3"/>
      <c r="N30" s="3"/>
      <c r="O30" s="26"/>
      <c r="P30" s="3"/>
      <c r="Q30" s="3"/>
      <c r="R30" s="3"/>
      <c r="S30" s="3"/>
      <c r="T30" s="3"/>
      <c r="U30" s="3"/>
      <c r="V30" s="3"/>
    </row>
    <row r="31" spans="1:22" ht="30.75" customHeight="1">
      <c r="A31" s="378"/>
      <c r="B31" s="375"/>
      <c r="C31" s="302"/>
      <c r="D31" s="7"/>
      <c r="E31" s="7"/>
      <c r="F31" s="7"/>
      <c r="G31" s="7"/>
      <c r="H31" s="373"/>
      <c r="I31" s="8" t="s">
        <v>19</v>
      </c>
      <c r="J31" s="34" t="s">
        <v>19</v>
      </c>
      <c r="K31" s="62"/>
      <c r="L31" s="3"/>
      <c r="M31" s="3"/>
      <c r="N31" s="3"/>
      <c r="O31" s="26"/>
      <c r="P31" s="3"/>
      <c r="Q31" s="3"/>
      <c r="R31" s="3"/>
      <c r="S31" s="3"/>
      <c r="T31" s="3"/>
      <c r="U31" s="3"/>
      <c r="V31" s="3"/>
    </row>
    <row r="32" spans="1:22" ht="33.75" customHeight="1">
      <c r="A32" s="382"/>
      <c r="B32" s="371" t="s">
        <v>12</v>
      </c>
      <c r="C32" s="5" t="str">
        <f>C26</f>
        <v>№53/53 от 05.12.2013г.</v>
      </c>
      <c r="D32" s="6"/>
      <c r="E32" s="6">
        <f>E26</f>
        <v>914.1</v>
      </c>
      <c r="F32" s="6"/>
      <c r="G32" s="6">
        <f>G26</f>
        <v>956.15</v>
      </c>
      <c r="H32" s="274">
        <v>0.047</v>
      </c>
      <c r="I32" s="6">
        <f>E32*H32</f>
        <v>42.9627</v>
      </c>
      <c r="J32" s="30">
        <f>H32*G32</f>
        <v>44.93905</v>
      </c>
      <c r="K32" s="63">
        <f>J32/I32</f>
        <v>1.0460015315610984</v>
      </c>
      <c r="L32" s="3"/>
      <c r="M32" s="3"/>
      <c r="N32" s="3"/>
      <c r="O32" s="26"/>
      <c r="P32" s="3"/>
      <c r="Q32" s="3"/>
      <c r="R32" s="3"/>
      <c r="S32" s="3"/>
      <c r="T32" s="3"/>
      <c r="U32" s="3"/>
      <c r="V32" s="3"/>
    </row>
    <row r="33" spans="1:22" ht="31.5" customHeight="1">
      <c r="A33" s="383"/>
      <c r="B33" s="377"/>
      <c r="C33" s="293" t="str">
        <f>C27</f>
        <v>№ 27/53 от 27.06.2014г.</v>
      </c>
      <c r="D33" s="7"/>
      <c r="E33" s="7" t="s">
        <v>3</v>
      </c>
      <c r="F33" s="7"/>
      <c r="G33" s="7" t="s">
        <v>3</v>
      </c>
      <c r="H33" s="275" t="s">
        <v>16</v>
      </c>
      <c r="I33" s="7" t="s">
        <v>18</v>
      </c>
      <c r="J33" s="33" t="s">
        <v>18</v>
      </c>
      <c r="K33" s="62"/>
      <c r="L33" s="3"/>
      <c r="M33" s="3"/>
      <c r="N33" s="3"/>
      <c r="O33" s="26"/>
      <c r="P33" s="3"/>
      <c r="Q33" s="3"/>
      <c r="R33" s="3"/>
      <c r="S33" s="3"/>
      <c r="T33" s="3"/>
      <c r="U33" s="3"/>
      <c r="V33" s="3"/>
    </row>
    <row r="34" spans="1:22" ht="36.75" customHeight="1">
      <c r="A34" s="382"/>
      <c r="B34" s="417" t="s">
        <v>153</v>
      </c>
      <c r="C34" s="5" t="s">
        <v>323</v>
      </c>
      <c r="D34" s="6"/>
      <c r="E34" s="6">
        <v>27.29</v>
      </c>
      <c r="F34" s="6"/>
      <c r="G34" s="6">
        <v>28.5</v>
      </c>
      <c r="H34" s="274">
        <v>1</v>
      </c>
      <c r="I34" s="6">
        <f>E34</f>
        <v>27.29</v>
      </c>
      <c r="J34" s="30">
        <f>H34*G34</f>
        <v>28.5</v>
      </c>
      <c r="K34" s="63">
        <f>J34/I34</f>
        <v>1.0443385855624772</v>
      </c>
      <c r="L34" s="56"/>
      <c r="M34" s="3"/>
      <c r="N34" s="3"/>
      <c r="O34" s="26"/>
      <c r="P34" s="3"/>
      <c r="Q34" s="3"/>
      <c r="R34" s="3"/>
      <c r="S34" s="3"/>
      <c r="T34" s="3"/>
      <c r="U34" s="3"/>
      <c r="V34" s="3"/>
    </row>
    <row r="35" spans="1:22" ht="18" customHeight="1">
      <c r="A35" s="383"/>
      <c r="B35" s="422"/>
      <c r="C35" s="11"/>
      <c r="D35" s="7"/>
      <c r="E35" s="7" t="s">
        <v>18</v>
      </c>
      <c r="F35" s="7"/>
      <c r="G35" s="7" t="s">
        <v>18</v>
      </c>
      <c r="H35" s="275" t="s">
        <v>17</v>
      </c>
      <c r="I35" s="7" t="s">
        <v>19</v>
      </c>
      <c r="J35" s="33" t="s">
        <v>19</v>
      </c>
      <c r="K35" s="62"/>
      <c r="L35" s="3"/>
      <c r="M35" s="3"/>
      <c r="N35" s="3"/>
      <c r="O35" s="26"/>
      <c r="P35" s="3"/>
      <c r="Q35" s="3"/>
      <c r="R35" s="3"/>
      <c r="S35" s="3"/>
      <c r="T35" s="3"/>
      <c r="U35" s="3"/>
      <c r="V35" s="3"/>
    </row>
    <row r="36" spans="1:22" ht="26.25" customHeight="1">
      <c r="A36" s="378" t="s">
        <v>27</v>
      </c>
      <c r="B36" s="390" t="s">
        <v>163</v>
      </c>
      <c r="C36" s="311"/>
      <c r="D36" s="5"/>
      <c r="E36" s="6"/>
      <c r="F36" s="5"/>
      <c r="G36" s="6"/>
      <c r="H36" s="274">
        <v>3.19</v>
      </c>
      <c r="I36" s="9">
        <f>I38+I40</f>
        <v>224.106113</v>
      </c>
      <c r="J36" s="75">
        <f>J38+J40+0.01</f>
        <v>234.28056949999998</v>
      </c>
      <c r="K36" s="63">
        <f>J36/I36</f>
        <v>1.0454001738899465</v>
      </c>
      <c r="L36" s="3"/>
      <c r="M36" s="3"/>
      <c r="N36" s="3"/>
      <c r="O36" s="26"/>
      <c r="P36" s="3"/>
      <c r="Q36" s="3"/>
      <c r="R36" s="3"/>
      <c r="S36" s="3"/>
      <c r="T36" s="3"/>
      <c r="U36" s="3"/>
      <c r="V36" s="3"/>
    </row>
    <row r="37" spans="1:22" ht="33" customHeight="1">
      <c r="A37" s="378"/>
      <c r="B37" s="391"/>
      <c r="C37" s="312"/>
      <c r="D37" s="7"/>
      <c r="E37" s="7"/>
      <c r="F37" s="7"/>
      <c r="G37" s="7"/>
      <c r="H37" s="123" t="s">
        <v>20</v>
      </c>
      <c r="I37" s="8" t="s">
        <v>22</v>
      </c>
      <c r="J37" s="34" t="s">
        <v>22</v>
      </c>
      <c r="K37" s="62"/>
      <c r="L37" s="3"/>
      <c r="M37" s="3"/>
      <c r="N37" s="3"/>
      <c r="O37" s="26"/>
      <c r="P37" s="3"/>
      <c r="Q37" s="3"/>
      <c r="R37" s="3"/>
      <c r="S37" s="3"/>
      <c r="T37" s="3"/>
      <c r="U37" s="3"/>
      <c r="V37" s="3"/>
    </row>
    <row r="38" spans="1:22" ht="30" customHeight="1">
      <c r="A38" s="382"/>
      <c r="B38" s="371" t="s">
        <v>12</v>
      </c>
      <c r="C38" s="289" t="str">
        <f>C26</f>
        <v>№53/53 от 05.12.2013г.</v>
      </c>
      <c r="D38" s="6"/>
      <c r="E38" s="6">
        <f>E26</f>
        <v>914.1</v>
      </c>
      <c r="F38" s="6"/>
      <c r="G38" s="6">
        <f>G26</f>
        <v>956.15</v>
      </c>
      <c r="H38" s="274">
        <f>0.047*3.19</f>
        <v>0.14993</v>
      </c>
      <c r="I38" s="6">
        <f>E38*H38</f>
        <v>137.051013</v>
      </c>
      <c r="J38" s="30">
        <f>G38*H38</f>
        <v>143.3555695</v>
      </c>
      <c r="K38" s="63">
        <f>J38/I38</f>
        <v>1.0460015315610982</v>
      </c>
      <c r="L38" s="3"/>
      <c r="M38" s="3"/>
      <c r="N38" s="3"/>
      <c r="O38" s="26"/>
      <c r="P38" s="3"/>
      <c r="Q38" s="3"/>
      <c r="R38" s="3"/>
      <c r="S38" s="3"/>
      <c r="T38" s="3"/>
      <c r="U38" s="3"/>
      <c r="V38" s="3"/>
    </row>
    <row r="39" spans="1:22" ht="33.75" customHeight="1">
      <c r="A39" s="383"/>
      <c r="B39" s="377"/>
      <c r="C39" s="293" t="str">
        <f>C27</f>
        <v>№ 27/53 от 27.06.2014г.</v>
      </c>
      <c r="D39" s="7"/>
      <c r="E39" s="7" t="s">
        <v>3</v>
      </c>
      <c r="F39" s="7"/>
      <c r="G39" s="11" t="s">
        <v>3</v>
      </c>
      <c r="H39" s="223" t="s">
        <v>160</v>
      </c>
      <c r="I39" s="7" t="s">
        <v>21</v>
      </c>
      <c r="J39" s="33" t="s">
        <v>21</v>
      </c>
      <c r="K39" s="62"/>
      <c r="L39" s="3"/>
      <c r="M39" s="3"/>
      <c r="N39" s="3"/>
      <c r="O39" s="26"/>
      <c r="P39" s="3"/>
      <c r="Q39" s="3"/>
      <c r="R39" s="3"/>
      <c r="S39" s="3"/>
      <c r="T39" s="3"/>
      <c r="U39" s="3"/>
      <c r="V39" s="3"/>
    </row>
    <row r="40" spans="1:22" ht="34.5" customHeight="1">
      <c r="A40" s="382"/>
      <c r="B40" s="371" t="s">
        <v>13</v>
      </c>
      <c r="C40" s="5" t="str">
        <f>C34</f>
        <v>№ 59/213 от 20.12.2013г.</v>
      </c>
      <c r="D40" s="6"/>
      <c r="E40" s="46">
        <f>E34</f>
        <v>27.29</v>
      </c>
      <c r="F40" s="25"/>
      <c r="G40" s="243">
        <f>G34</f>
        <v>28.5</v>
      </c>
      <c r="H40" s="274">
        <v>3.19</v>
      </c>
      <c r="I40" s="6">
        <f>E40*H40</f>
        <v>87.0551</v>
      </c>
      <c r="J40" s="30">
        <f>H40*G40</f>
        <v>90.91499999999999</v>
      </c>
      <c r="K40" s="63">
        <f>J40/I40</f>
        <v>1.0443385855624772</v>
      </c>
      <c r="L40" s="56"/>
      <c r="M40" s="3"/>
      <c r="N40" s="3"/>
      <c r="O40" s="26"/>
      <c r="P40" s="3"/>
      <c r="Q40" s="3"/>
      <c r="R40" s="3"/>
      <c r="S40" s="3"/>
      <c r="T40" s="3"/>
      <c r="U40" s="3"/>
      <c r="V40" s="3"/>
    </row>
    <row r="41" spans="1:11" ht="18.75" customHeight="1">
      <c r="A41" s="383"/>
      <c r="B41" s="377"/>
      <c r="C41" s="11"/>
      <c r="D41" s="7"/>
      <c r="E41" s="42" t="s">
        <v>18</v>
      </c>
      <c r="F41" s="7"/>
      <c r="G41" s="7" t="s">
        <v>18</v>
      </c>
      <c r="H41" s="275" t="s">
        <v>20</v>
      </c>
      <c r="I41" s="7" t="s">
        <v>21</v>
      </c>
      <c r="J41" s="33" t="s">
        <v>21</v>
      </c>
      <c r="K41" s="62"/>
    </row>
    <row r="42" spans="1:11" ht="23.25" customHeight="1" hidden="1">
      <c r="A42" s="94" t="s">
        <v>252</v>
      </c>
      <c r="B42" s="379" t="s">
        <v>273</v>
      </c>
      <c r="C42" s="380"/>
      <c r="D42" s="380"/>
      <c r="E42" s="380"/>
      <c r="F42" s="380"/>
      <c r="G42" s="380"/>
      <c r="H42" s="380"/>
      <c r="I42" s="380"/>
      <c r="J42" s="381"/>
      <c r="K42" s="197"/>
    </row>
    <row r="43" spans="1:11" ht="18.75" customHeight="1" hidden="1">
      <c r="A43" s="378" t="s">
        <v>269</v>
      </c>
      <c r="B43" s="375" t="s">
        <v>9</v>
      </c>
      <c r="C43" s="266" t="s">
        <v>210</v>
      </c>
      <c r="D43" s="6">
        <f>E43/1.18</f>
        <v>1201.1864406779662</v>
      </c>
      <c r="E43" s="6">
        <v>1417.4</v>
      </c>
      <c r="F43" s="6">
        <f>G43/1.18</f>
        <v>1338.1271186440679</v>
      </c>
      <c r="G43" s="6">
        <v>1578.99</v>
      </c>
      <c r="H43" s="373" t="s">
        <v>10</v>
      </c>
      <c r="I43" s="6">
        <f>E43</f>
        <v>1417.4</v>
      </c>
      <c r="J43" s="30">
        <f>G43</f>
        <v>1578.99</v>
      </c>
      <c r="K43" s="63">
        <f>J43/I43</f>
        <v>1.114004515309722</v>
      </c>
    </row>
    <row r="44" spans="1:11" ht="18.75" customHeight="1" hidden="1">
      <c r="A44" s="378"/>
      <c r="B44" s="375"/>
      <c r="C44" s="301" t="s">
        <v>209</v>
      </c>
      <c r="D44" s="7" t="s">
        <v>3</v>
      </c>
      <c r="E44" s="7" t="s">
        <v>3</v>
      </c>
      <c r="F44" s="7" t="s">
        <v>3</v>
      </c>
      <c r="G44" s="7" t="s">
        <v>3</v>
      </c>
      <c r="H44" s="373"/>
      <c r="I44" s="7" t="s">
        <v>3</v>
      </c>
      <c r="J44" s="33" t="s">
        <v>3</v>
      </c>
      <c r="K44" s="62"/>
    </row>
    <row r="45" spans="1:11" ht="18.75" customHeight="1" hidden="1">
      <c r="A45" s="378" t="s">
        <v>270</v>
      </c>
      <c r="B45" s="375" t="s">
        <v>162</v>
      </c>
      <c r="C45" s="315"/>
      <c r="D45" s="6">
        <f>D43</f>
        <v>1201.1864406779662</v>
      </c>
      <c r="E45" s="6">
        <f>D45*1.18</f>
        <v>1417.4</v>
      </c>
      <c r="F45" s="6">
        <f>F43</f>
        <v>1338.1271186440679</v>
      </c>
      <c r="G45" s="6">
        <f>F45*1.18</f>
        <v>1578.99</v>
      </c>
      <c r="H45" s="274">
        <v>0.03671</v>
      </c>
      <c r="I45" s="6">
        <f>E45*H45</f>
        <v>52.032754000000004</v>
      </c>
      <c r="J45" s="30">
        <f>G45*H45</f>
        <v>57.9647229</v>
      </c>
      <c r="K45" s="63">
        <f>J45/I45</f>
        <v>1.114004515309722</v>
      </c>
    </row>
    <row r="46" spans="1:11" ht="37.5" customHeight="1" hidden="1">
      <c r="A46" s="378"/>
      <c r="B46" s="375"/>
      <c r="C46" s="316"/>
      <c r="D46" s="7" t="s">
        <v>3</v>
      </c>
      <c r="E46" s="7" t="s">
        <v>3</v>
      </c>
      <c r="F46" s="7" t="s">
        <v>3</v>
      </c>
      <c r="G46" s="7" t="s">
        <v>3</v>
      </c>
      <c r="H46" s="275" t="s">
        <v>6</v>
      </c>
      <c r="I46" s="7" t="s">
        <v>7</v>
      </c>
      <c r="J46" s="32" t="s">
        <v>7</v>
      </c>
      <c r="K46" s="62"/>
    </row>
    <row r="47" spans="1:11" ht="18.75" customHeight="1" hidden="1">
      <c r="A47" s="378" t="s">
        <v>271</v>
      </c>
      <c r="B47" s="375" t="s">
        <v>43</v>
      </c>
      <c r="C47" s="308"/>
      <c r="D47" s="5"/>
      <c r="E47" s="6"/>
      <c r="F47" s="5"/>
      <c r="G47" s="6"/>
      <c r="H47" s="373" t="s">
        <v>15</v>
      </c>
      <c r="I47" s="9">
        <f>I49+I51</f>
        <v>80.9678</v>
      </c>
      <c r="J47" s="75">
        <f>J49+J51</f>
        <v>90.14253</v>
      </c>
      <c r="K47" s="63">
        <f>J47/I47</f>
        <v>1.1133133171458283</v>
      </c>
    </row>
    <row r="48" spans="1:11" ht="18.75" customHeight="1" hidden="1">
      <c r="A48" s="378"/>
      <c r="B48" s="375"/>
      <c r="C48" s="308"/>
      <c r="D48" s="7"/>
      <c r="E48" s="7"/>
      <c r="F48" s="7"/>
      <c r="G48" s="7"/>
      <c r="H48" s="373"/>
      <c r="I48" s="8" t="s">
        <v>19</v>
      </c>
      <c r="J48" s="34" t="s">
        <v>19</v>
      </c>
      <c r="K48" s="62"/>
    </row>
    <row r="49" spans="1:11" ht="18.75" customHeight="1" hidden="1">
      <c r="A49" s="382"/>
      <c r="B49" s="371" t="s">
        <v>12</v>
      </c>
      <c r="C49" s="266" t="s">
        <v>210</v>
      </c>
      <c r="D49" s="6">
        <f>D43</f>
        <v>1201.1864406779662</v>
      </c>
      <c r="E49" s="6">
        <f>D49*1.18</f>
        <v>1417.4</v>
      </c>
      <c r="F49" s="6">
        <f>F43</f>
        <v>1338.1271186440679</v>
      </c>
      <c r="G49" s="6">
        <f>F49*1.18</f>
        <v>1578.99</v>
      </c>
      <c r="H49" s="274">
        <v>0.047</v>
      </c>
      <c r="I49" s="6">
        <f>E49*H49</f>
        <v>66.6178</v>
      </c>
      <c r="J49" s="30">
        <f>H49*G49</f>
        <v>74.21253</v>
      </c>
      <c r="K49" s="63">
        <f>J49/I49</f>
        <v>1.114004515309722</v>
      </c>
    </row>
    <row r="50" spans="1:11" ht="18.75" customHeight="1" hidden="1">
      <c r="A50" s="383"/>
      <c r="B50" s="377"/>
      <c r="C50" s="301" t="s">
        <v>209</v>
      </c>
      <c r="D50" s="7" t="s">
        <v>3</v>
      </c>
      <c r="E50" s="7" t="s">
        <v>3</v>
      </c>
      <c r="F50" s="7" t="s">
        <v>3</v>
      </c>
      <c r="G50" s="7" t="s">
        <v>3</v>
      </c>
      <c r="H50" s="275" t="s">
        <v>16</v>
      </c>
      <c r="I50" s="7" t="s">
        <v>18</v>
      </c>
      <c r="J50" s="33" t="s">
        <v>18</v>
      </c>
      <c r="K50" s="62"/>
    </row>
    <row r="51" spans="1:11" ht="18.75" customHeight="1" hidden="1">
      <c r="A51" s="382"/>
      <c r="B51" s="371" t="s">
        <v>13</v>
      </c>
      <c r="C51" s="266" t="s">
        <v>211</v>
      </c>
      <c r="D51" s="40">
        <f>E51/1.18</f>
        <v>12.161016949152543</v>
      </c>
      <c r="E51" s="6">
        <v>14.35</v>
      </c>
      <c r="F51" s="40">
        <f>G51/1.18</f>
        <v>13.5</v>
      </c>
      <c r="G51" s="6">
        <v>15.93</v>
      </c>
      <c r="H51" s="274">
        <v>1</v>
      </c>
      <c r="I51" s="6">
        <f>E51</f>
        <v>14.35</v>
      </c>
      <c r="J51" s="30">
        <f>H51*G51</f>
        <v>15.93</v>
      </c>
      <c r="K51" s="63">
        <f>J51/I51</f>
        <v>1.1101045296167247</v>
      </c>
    </row>
    <row r="52" spans="1:11" ht="18.75" customHeight="1" hidden="1">
      <c r="A52" s="383"/>
      <c r="B52" s="377"/>
      <c r="C52" s="299" t="s">
        <v>206</v>
      </c>
      <c r="D52" s="41" t="s">
        <v>18</v>
      </c>
      <c r="E52" s="7" t="s">
        <v>18</v>
      </c>
      <c r="F52" s="41" t="s">
        <v>18</v>
      </c>
      <c r="G52" s="7" t="s">
        <v>18</v>
      </c>
      <c r="H52" s="275" t="s">
        <v>17</v>
      </c>
      <c r="I52" s="7" t="s">
        <v>19</v>
      </c>
      <c r="J52" s="33" t="s">
        <v>19</v>
      </c>
      <c r="K52" s="62"/>
    </row>
    <row r="53" spans="1:11" ht="18.75" customHeight="1" hidden="1">
      <c r="A53" s="382" t="s">
        <v>272</v>
      </c>
      <c r="B53" s="390" t="s">
        <v>165</v>
      </c>
      <c r="C53" s="119"/>
      <c r="D53" s="5"/>
      <c r="E53" s="6"/>
      <c r="F53" s="5"/>
      <c r="G53" s="6"/>
      <c r="H53" s="274">
        <v>3.2</v>
      </c>
      <c r="I53" s="9">
        <f>I55+I57+0.01</f>
        <v>284.0532</v>
      </c>
      <c r="J53" s="75">
        <f>J55+J57</f>
        <v>316.24632</v>
      </c>
      <c r="K53" s="63">
        <f>J53/I53</f>
        <v>1.1133348260114655</v>
      </c>
    </row>
    <row r="54" spans="1:11" ht="18.75" customHeight="1" hidden="1">
      <c r="A54" s="383"/>
      <c r="B54" s="391"/>
      <c r="C54" s="305"/>
      <c r="D54" s="7"/>
      <c r="E54" s="7"/>
      <c r="F54" s="7"/>
      <c r="G54" s="7"/>
      <c r="H54" s="123" t="s">
        <v>20</v>
      </c>
      <c r="I54" s="8" t="s">
        <v>22</v>
      </c>
      <c r="J54" s="34" t="s">
        <v>22</v>
      </c>
      <c r="K54" s="62"/>
    </row>
    <row r="55" spans="1:11" ht="18.75" customHeight="1" hidden="1">
      <c r="A55" s="382"/>
      <c r="B55" s="371" t="s">
        <v>12</v>
      </c>
      <c r="C55" s="266" t="s">
        <v>210</v>
      </c>
      <c r="D55" s="6">
        <f>D43</f>
        <v>1201.1864406779662</v>
      </c>
      <c r="E55" s="6">
        <f>D55*1.18</f>
        <v>1417.4</v>
      </c>
      <c r="F55" s="6">
        <f>F43</f>
        <v>1338.1271186440679</v>
      </c>
      <c r="G55" s="6">
        <f>F55*1.18</f>
        <v>1578.99</v>
      </c>
      <c r="H55" s="274">
        <v>0.168</v>
      </c>
      <c r="I55" s="6">
        <f>E55*H55</f>
        <v>238.12320000000003</v>
      </c>
      <c r="J55" s="30">
        <f>G55*H55</f>
        <v>265.27032</v>
      </c>
      <c r="K55" s="63">
        <f>J55/I55</f>
        <v>1.114004515309722</v>
      </c>
    </row>
    <row r="56" spans="1:11" ht="37.5" customHeight="1" hidden="1">
      <c r="A56" s="383"/>
      <c r="B56" s="377"/>
      <c r="C56" s="301" t="s">
        <v>209</v>
      </c>
      <c r="D56" s="7" t="s">
        <v>3</v>
      </c>
      <c r="E56" s="7" t="s">
        <v>3</v>
      </c>
      <c r="F56" s="7" t="s">
        <v>3</v>
      </c>
      <c r="G56" s="7" t="s">
        <v>3</v>
      </c>
      <c r="H56" s="275" t="s">
        <v>160</v>
      </c>
      <c r="I56" s="7" t="s">
        <v>21</v>
      </c>
      <c r="J56" s="33" t="s">
        <v>21</v>
      </c>
      <c r="K56" s="62"/>
    </row>
    <row r="57" spans="1:11" ht="18.75" customHeight="1" hidden="1">
      <c r="A57" s="382"/>
      <c r="B57" s="371" t="s">
        <v>13</v>
      </c>
      <c r="C57" s="266" t="s">
        <v>211</v>
      </c>
      <c r="D57" s="40">
        <f>E57/1.18</f>
        <v>12.161016949152543</v>
      </c>
      <c r="E57" s="6">
        <f>E51</f>
        <v>14.35</v>
      </c>
      <c r="F57" s="40">
        <f>G57/1.18</f>
        <v>13.5</v>
      </c>
      <c r="G57" s="6">
        <f>G51</f>
        <v>15.93</v>
      </c>
      <c r="H57" s="274">
        <v>3.2</v>
      </c>
      <c r="I57" s="6">
        <f>E57*H57</f>
        <v>45.92</v>
      </c>
      <c r="J57" s="30">
        <f>H57*G57</f>
        <v>50.976</v>
      </c>
      <c r="K57" s="63">
        <f>J57/I57</f>
        <v>1.1101045296167247</v>
      </c>
    </row>
    <row r="58" spans="1:11" ht="18.75" customHeight="1" hidden="1">
      <c r="A58" s="383"/>
      <c r="B58" s="377"/>
      <c r="C58" s="299" t="s">
        <v>206</v>
      </c>
      <c r="D58" s="41" t="s">
        <v>18</v>
      </c>
      <c r="E58" s="7" t="s">
        <v>18</v>
      </c>
      <c r="F58" s="41" t="s">
        <v>18</v>
      </c>
      <c r="G58" s="7" t="s">
        <v>18</v>
      </c>
      <c r="H58" s="275" t="s">
        <v>20</v>
      </c>
      <c r="I58" s="7" t="s">
        <v>21</v>
      </c>
      <c r="J58" s="33" t="s">
        <v>21</v>
      </c>
      <c r="K58" s="62"/>
    </row>
    <row r="59" spans="1:15" s="4" customFormat="1" ht="26.25" customHeight="1">
      <c r="A59" s="99"/>
      <c r="B59" s="503" t="s">
        <v>77</v>
      </c>
      <c r="C59" s="503"/>
      <c r="D59" s="503"/>
      <c r="E59" s="503"/>
      <c r="F59" s="503"/>
      <c r="G59" s="503"/>
      <c r="H59" s="503"/>
      <c r="I59" s="503"/>
      <c r="J59" s="504"/>
      <c r="K59" s="197"/>
      <c r="O59" s="184"/>
    </row>
    <row r="60" spans="1:11" ht="57" customHeight="1" hidden="1">
      <c r="A60" s="475" t="s">
        <v>0</v>
      </c>
      <c r="B60" s="477" t="s">
        <v>155</v>
      </c>
      <c r="C60" s="317" t="s">
        <v>154</v>
      </c>
      <c r="D60" s="435" t="s">
        <v>265</v>
      </c>
      <c r="E60" s="436"/>
      <c r="F60" s="436"/>
      <c r="G60" s="436"/>
      <c r="H60" s="471" t="s">
        <v>161</v>
      </c>
      <c r="I60" s="438" t="s">
        <v>205</v>
      </c>
      <c r="J60" s="432" t="s">
        <v>264</v>
      </c>
      <c r="K60" s="468" t="s">
        <v>207</v>
      </c>
    </row>
    <row r="61" spans="1:11" ht="49.5" customHeight="1" hidden="1">
      <c r="A61" s="476"/>
      <c r="B61" s="478"/>
      <c r="C61" s="318"/>
      <c r="D61" s="440" t="s">
        <v>355</v>
      </c>
      <c r="E61" s="441"/>
      <c r="F61" s="440" t="s">
        <v>356</v>
      </c>
      <c r="G61" s="441"/>
      <c r="H61" s="472"/>
      <c r="I61" s="439"/>
      <c r="J61" s="433"/>
      <c r="K61" s="469"/>
    </row>
    <row r="62" spans="1:15" s="2" customFormat="1" ht="51" customHeight="1" hidden="1">
      <c r="A62" s="476"/>
      <c r="B62" s="478"/>
      <c r="C62" s="318"/>
      <c r="D62" s="23" t="s">
        <v>1</v>
      </c>
      <c r="E62" s="23" t="s">
        <v>2</v>
      </c>
      <c r="F62" s="23" t="s">
        <v>1</v>
      </c>
      <c r="G62" s="23" t="s">
        <v>2</v>
      </c>
      <c r="H62" s="472"/>
      <c r="I62" s="439"/>
      <c r="J62" s="434"/>
      <c r="K62" s="470"/>
      <c r="O62" s="184"/>
    </row>
    <row r="63" spans="1:15" s="16" customFormat="1" ht="51.75" customHeight="1">
      <c r="A63" s="100" t="s">
        <v>4</v>
      </c>
      <c r="B63" s="562" t="s">
        <v>372</v>
      </c>
      <c r="C63" s="416"/>
      <c r="D63" s="416"/>
      <c r="E63" s="416"/>
      <c r="F63" s="416"/>
      <c r="G63" s="416"/>
      <c r="H63" s="416"/>
      <c r="I63" s="416"/>
      <c r="J63" s="563"/>
      <c r="K63" s="199"/>
      <c r="O63" s="187"/>
    </row>
    <row r="64" spans="1:11" ht="17.25" customHeight="1">
      <c r="A64" s="378" t="s">
        <v>5</v>
      </c>
      <c r="B64" s="375" t="s">
        <v>75</v>
      </c>
      <c r="C64" s="5" t="s">
        <v>302</v>
      </c>
      <c r="D64" s="6"/>
      <c r="E64" s="6">
        <v>15.93</v>
      </c>
      <c r="F64" s="6"/>
      <c r="G64" s="6">
        <v>16.57</v>
      </c>
      <c r="H64" s="373" t="s">
        <v>10</v>
      </c>
      <c r="I64" s="6">
        <f>E64</f>
        <v>15.93</v>
      </c>
      <c r="J64" s="30">
        <f>G64</f>
        <v>16.57</v>
      </c>
      <c r="K64" s="63">
        <f>J64/I64</f>
        <v>1.0401757689893283</v>
      </c>
    </row>
    <row r="65" spans="1:11" ht="38.25" customHeight="1">
      <c r="A65" s="378"/>
      <c r="B65" s="375"/>
      <c r="C65" s="45" t="s">
        <v>304</v>
      </c>
      <c r="D65" s="7"/>
      <c r="E65" s="7" t="s">
        <v>18</v>
      </c>
      <c r="F65" s="7"/>
      <c r="G65" s="7" t="s">
        <v>18</v>
      </c>
      <c r="H65" s="373"/>
      <c r="I65" s="7" t="s">
        <v>18</v>
      </c>
      <c r="J65" s="33" t="s">
        <v>18</v>
      </c>
      <c r="K65" s="62"/>
    </row>
    <row r="66" spans="1:11" ht="33.75" customHeight="1">
      <c r="A66" s="378" t="s">
        <v>8</v>
      </c>
      <c r="B66" s="375" t="s">
        <v>84</v>
      </c>
      <c r="C66" s="308"/>
      <c r="D66" s="6"/>
      <c r="E66" s="6">
        <f>E64</f>
        <v>15.93</v>
      </c>
      <c r="F66" s="6"/>
      <c r="G66" s="6">
        <f>G64</f>
        <v>16.57</v>
      </c>
      <c r="H66" s="274">
        <v>7.6</v>
      </c>
      <c r="I66" s="6">
        <f>E66*H66</f>
        <v>121.068</v>
      </c>
      <c r="J66" s="30">
        <f>H66*G66</f>
        <v>125.932</v>
      </c>
      <c r="K66" s="63">
        <f>J66/I66</f>
        <v>1.0401757689893283</v>
      </c>
    </row>
    <row r="67" spans="1:11" ht="40.5" customHeight="1">
      <c r="A67" s="378"/>
      <c r="B67" s="375"/>
      <c r="C67" s="308"/>
      <c r="D67" s="8"/>
      <c r="E67" s="8" t="s">
        <v>18</v>
      </c>
      <c r="F67" s="8"/>
      <c r="G67" s="8" t="s">
        <v>18</v>
      </c>
      <c r="H67" s="123" t="s">
        <v>20</v>
      </c>
      <c r="I67" s="8" t="s">
        <v>21</v>
      </c>
      <c r="J67" s="34" t="s">
        <v>21</v>
      </c>
      <c r="K67" s="62"/>
    </row>
    <row r="68" spans="1:11" ht="15.75" customHeight="1">
      <c r="A68" s="378"/>
      <c r="B68" s="371" t="s">
        <v>13</v>
      </c>
      <c r="C68" s="308"/>
      <c r="D68" s="6"/>
      <c r="E68" s="6">
        <f>E64</f>
        <v>15.93</v>
      </c>
      <c r="F68" s="6"/>
      <c r="G68" s="6">
        <f>G64</f>
        <v>16.57</v>
      </c>
      <c r="H68" s="274">
        <v>3.19</v>
      </c>
      <c r="I68" s="6">
        <f>E68*H68</f>
        <v>50.8167</v>
      </c>
      <c r="J68" s="30">
        <f>H68*G68</f>
        <v>52.8583</v>
      </c>
      <c r="K68" s="63">
        <f>J68/I68</f>
        <v>1.0401757689893283</v>
      </c>
    </row>
    <row r="69" spans="1:11" ht="21.75" customHeight="1">
      <c r="A69" s="378"/>
      <c r="B69" s="377"/>
      <c r="C69" s="308"/>
      <c r="D69" s="7"/>
      <c r="E69" s="7" t="s">
        <v>18</v>
      </c>
      <c r="F69" s="7"/>
      <c r="G69" s="7" t="s">
        <v>18</v>
      </c>
      <c r="H69" s="123" t="s">
        <v>20</v>
      </c>
      <c r="I69" s="8" t="s">
        <v>21</v>
      </c>
      <c r="J69" s="34" t="s">
        <v>21</v>
      </c>
      <c r="K69" s="62"/>
    </row>
    <row r="70" spans="1:11" ht="16.5" customHeight="1">
      <c r="A70" s="382"/>
      <c r="B70" s="371" t="s">
        <v>74</v>
      </c>
      <c r="C70" s="308"/>
      <c r="D70" s="6"/>
      <c r="E70" s="6">
        <f>E64</f>
        <v>15.93</v>
      </c>
      <c r="F70" s="6"/>
      <c r="G70" s="6">
        <f>G64</f>
        <v>16.57</v>
      </c>
      <c r="H70" s="274">
        <v>4.41</v>
      </c>
      <c r="I70" s="6">
        <f>E70*H70</f>
        <v>70.2513</v>
      </c>
      <c r="J70" s="30">
        <f>H70*G70</f>
        <v>73.0737</v>
      </c>
      <c r="K70" s="63">
        <f>J70/I70</f>
        <v>1.0401757689893283</v>
      </c>
    </row>
    <row r="71" spans="1:11" ht="21" customHeight="1">
      <c r="A71" s="383"/>
      <c r="B71" s="377"/>
      <c r="C71" s="308"/>
      <c r="D71" s="7"/>
      <c r="E71" s="7" t="s">
        <v>18</v>
      </c>
      <c r="F71" s="7"/>
      <c r="G71" s="7" t="s">
        <v>18</v>
      </c>
      <c r="H71" s="123" t="s">
        <v>20</v>
      </c>
      <c r="I71" s="8" t="s">
        <v>21</v>
      </c>
      <c r="J71" s="34" t="s">
        <v>21</v>
      </c>
      <c r="K71" s="62"/>
    </row>
    <row r="72" spans="1:11" ht="35.25" customHeight="1">
      <c r="A72" s="378" t="s">
        <v>11</v>
      </c>
      <c r="B72" s="390" t="s">
        <v>96</v>
      </c>
      <c r="C72" s="308"/>
      <c r="D72" s="9"/>
      <c r="E72" s="9">
        <f>E64</f>
        <v>15.93</v>
      </c>
      <c r="F72" s="9"/>
      <c r="G72" s="9">
        <f>G64</f>
        <v>16.57</v>
      </c>
      <c r="H72" s="274">
        <v>7.6</v>
      </c>
      <c r="I72" s="6">
        <f>E72*H72</f>
        <v>121.068</v>
      </c>
      <c r="J72" s="30">
        <f>H72*G72</f>
        <v>125.932</v>
      </c>
      <c r="K72" s="63">
        <f>J72/I72</f>
        <v>1.0401757689893283</v>
      </c>
    </row>
    <row r="73" spans="1:11" ht="21" customHeight="1">
      <c r="A73" s="378"/>
      <c r="B73" s="391"/>
      <c r="C73" s="308"/>
      <c r="D73" s="8"/>
      <c r="E73" s="8" t="s">
        <v>18</v>
      </c>
      <c r="F73" s="8"/>
      <c r="G73" s="8" t="s">
        <v>18</v>
      </c>
      <c r="H73" s="123" t="s">
        <v>20</v>
      </c>
      <c r="I73" s="8" t="s">
        <v>21</v>
      </c>
      <c r="J73" s="34" t="s">
        <v>21</v>
      </c>
      <c r="K73" s="62"/>
    </row>
    <row r="74" spans="1:11" ht="36.75" customHeight="1">
      <c r="A74" s="378" t="s">
        <v>14</v>
      </c>
      <c r="B74" s="390" t="s">
        <v>85</v>
      </c>
      <c r="C74" s="308"/>
      <c r="D74" s="6"/>
      <c r="E74" s="6">
        <f>E64</f>
        <v>15.93</v>
      </c>
      <c r="F74" s="6"/>
      <c r="G74" s="6">
        <f>G64</f>
        <v>16.57</v>
      </c>
      <c r="H74" s="274">
        <v>6.78</v>
      </c>
      <c r="I74" s="6">
        <f>E74*H74</f>
        <v>108.00540000000001</v>
      </c>
      <c r="J74" s="30">
        <f>H74*G74</f>
        <v>112.3446</v>
      </c>
      <c r="K74" s="63">
        <f>J74/I74</f>
        <v>1.0401757689893283</v>
      </c>
    </row>
    <row r="75" spans="1:11" ht="137.25" customHeight="1">
      <c r="A75" s="378"/>
      <c r="B75" s="391"/>
      <c r="C75" s="308"/>
      <c r="D75" s="8"/>
      <c r="E75" s="8" t="s">
        <v>18</v>
      </c>
      <c r="F75" s="8"/>
      <c r="G75" s="8" t="s">
        <v>18</v>
      </c>
      <c r="H75" s="123" t="s">
        <v>20</v>
      </c>
      <c r="I75" s="8" t="s">
        <v>21</v>
      </c>
      <c r="J75" s="34" t="s">
        <v>21</v>
      </c>
      <c r="K75" s="62"/>
    </row>
    <row r="76" spans="1:11" ht="27" customHeight="1">
      <c r="A76" s="378" t="s">
        <v>70</v>
      </c>
      <c r="B76" s="417" t="s">
        <v>89</v>
      </c>
      <c r="C76" s="308"/>
      <c r="D76" s="6"/>
      <c r="E76" s="6">
        <f>E64</f>
        <v>15.93</v>
      </c>
      <c r="F76" s="6"/>
      <c r="G76" s="6">
        <f>G64</f>
        <v>16.57</v>
      </c>
      <c r="H76" s="274">
        <v>3.96</v>
      </c>
      <c r="I76" s="6">
        <f>E76*H76</f>
        <v>63.0828</v>
      </c>
      <c r="J76" s="30">
        <f>H76*G76</f>
        <v>65.6172</v>
      </c>
      <c r="K76" s="63">
        <f>J76/I76</f>
        <v>1.0401757689893283</v>
      </c>
    </row>
    <row r="77" spans="1:11" ht="52.5" customHeight="1">
      <c r="A77" s="378"/>
      <c r="B77" s="422"/>
      <c r="C77" s="319"/>
      <c r="D77" s="8"/>
      <c r="E77" s="8" t="s">
        <v>18</v>
      </c>
      <c r="F77" s="8"/>
      <c r="G77" s="8" t="s">
        <v>18</v>
      </c>
      <c r="H77" s="123" t="s">
        <v>20</v>
      </c>
      <c r="I77" s="8" t="s">
        <v>21</v>
      </c>
      <c r="J77" s="34" t="s">
        <v>21</v>
      </c>
      <c r="K77" s="62"/>
    </row>
    <row r="78" spans="1:11" ht="27" customHeight="1">
      <c r="A78" s="382" t="s">
        <v>71</v>
      </c>
      <c r="B78" s="417" t="s">
        <v>90</v>
      </c>
      <c r="C78" s="319"/>
      <c r="D78" s="9"/>
      <c r="E78" s="9">
        <f>E64</f>
        <v>15.93</v>
      </c>
      <c r="F78" s="9"/>
      <c r="G78" s="9">
        <f>G64</f>
        <v>16.57</v>
      </c>
      <c r="H78" s="135">
        <v>3.19</v>
      </c>
      <c r="I78" s="6">
        <f>E78*H78</f>
        <v>50.8167</v>
      </c>
      <c r="J78" s="30">
        <f>H78*G78</f>
        <v>52.8583</v>
      </c>
      <c r="K78" s="63">
        <f>J78/I78</f>
        <v>1.0401757689893283</v>
      </c>
    </row>
    <row r="79" spans="1:11" ht="52.5" customHeight="1">
      <c r="A79" s="383"/>
      <c r="B79" s="422"/>
      <c r="C79" s="319"/>
      <c r="D79" s="8"/>
      <c r="E79" s="8" t="s">
        <v>18</v>
      </c>
      <c r="F79" s="8"/>
      <c r="G79" s="8" t="s">
        <v>18</v>
      </c>
      <c r="H79" s="123" t="s">
        <v>20</v>
      </c>
      <c r="I79" s="8" t="s">
        <v>21</v>
      </c>
      <c r="J79" s="34" t="s">
        <v>21</v>
      </c>
      <c r="K79" s="62"/>
    </row>
    <row r="80" spans="1:11" ht="27" customHeight="1">
      <c r="A80" s="382" t="s">
        <v>72</v>
      </c>
      <c r="B80" s="417" t="s">
        <v>91</v>
      </c>
      <c r="C80" s="319"/>
      <c r="D80" s="9"/>
      <c r="E80" s="9">
        <f>E64</f>
        <v>15.93</v>
      </c>
      <c r="F80" s="9"/>
      <c r="G80" s="9">
        <f>G64</f>
        <v>16.57</v>
      </c>
      <c r="H80" s="135">
        <v>1.5</v>
      </c>
      <c r="I80" s="6">
        <f>E80*H80</f>
        <v>23.895</v>
      </c>
      <c r="J80" s="30">
        <f>H80*G80</f>
        <v>24.855</v>
      </c>
      <c r="K80" s="63">
        <f>J80/I80</f>
        <v>1.0401757689893283</v>
      </c>
    </row>
    <row r="81" spans="1:11" ht="54.75" customHeight="1">
      <c r="A81" s="383"/>
      <c r="B81" s="422"/>
      <c r="C81" s="320"/>
      <c r="D81" s="8"/>
      <c r="E81" s="8" t="s">
        <v>18</v>
      </c>
      <c r="F81" s="8"/>
      <c r="G81" s="8" t="s">
        <v>18</v>
      </c>
      <c r="H81" s="123" t="s">
        <v>20</v>
      </c>
      <c r="I81" s="8" t="s">
        <v>21</v>
      </c>
      <c r="J81" s="34" t="s">
        <v>21</v>
      </c>
      <c r="K81" s="62"/>
    </row>
    <row r="82" spans="1:15" s="16" customFormat="1" ht="55.5" customHeight="1">
      <c r="A82" s="94" t="s">
        <v>23</v>
      </c>
      <c r="B82" s="379" t="s">
        <v>216</v>
      </c>
      <c r="C82" s="380"/>
      <c r="D82" s="380"/>
      <c r="E82" s="380"/>
      <c r="F82" s="380"/>
      <c r="G82" s="380"/>
      <c r="H82" s="380"/>
      <c r="I82" s="380"/>
      <c r="J82" s="381"/>
      <c r="K82" s="199"/>
      <c r="O82" s="187"/>
    </row>
    <row r="83" spans="1:11" ht="25.5" customHeight="1">
      <c r="A83" s="378" t="s">
        <v>144</v>
      </c>
      <c r="B83" s="412" t="s">
        <v>225</v>
      </c>
      <c r="C83" s="5" t="s">
        <v>338</v>
      </c>
      <c r="D83" s="6"/>
      <c r="E83" s="6">
        <v>9.05</v>
      </c>
      <c r="F83" s="6"/>
      <c r="G83" s="6">
        <v>9.41</v>
      </c>
      <c r="H83" s="373" t="s">
        <v>10</v>
      </c>
      <c r="I83" s="6">
        <f>E83</f>
        <v>9.05</v>
      </c>
      <c r="J83" s="30">
        <f>G83</f>
        <v>9.41</v>
      </c>
      <c r="K83" s="63">
        <f>J83/I83</f>
        <v>1.039779005524862</v>
      </c>
    </row>
    <row r="84" spans="1:11" ht="33" customHeight="1">
      <c r="A84" s="378"/>
      <c r="B84" s="413"/>
      <c r="C84" s="45" t="s">
        <v>304</v>
      </c>
      <c r="D84" s="7"/>
      <c r="E84" s="7" t="s">
        <v>18</v>
      </c>
      <c r="F84" s="7"/>
      <c r="G84" s="7" t="s">
        <v>18</v>
      </c>
      <c r="H84" s="373"/>
      <c r="I84" s="7" t="s">
        <v>18</v>
      </c>
      <c r="J84" s="33" t="s">
        <v>18</v>
      </c>
      <c r="K84" s="62"/>
    </row>
    <row r="85" spans="1:11" ht="26.25" customHeight="1">
      <c r="A85" s="378" t="s">
        <v>79</v>
      </c>
      <c r="B85" s="423" t="s">
        <v>226</v>
      </c>
      <c r="C85" s="5" t="s">
        <v>339</v>
      </c>
      <c r="D85" s="6"/>
      <c r="E85" s="6">
        <v>11.34</v>
      </c>
      <c r="F85" s="6"/>
      <c r="G85" s="6">
        <v>11.8</v>
      </c>
      <c r="H85" s="373" t="s">
        <v>10</v>
      </c>
      <c r="I85" s="6">
        <f>E85</f>
        <v>11.34</v>
      </c>
      <c r="J85" s="30">
        <f>G85</f>
        <v>11.8</v>
      </c>
      <c r="K85" s="63">
        <f>J85/I85</f>
        <v>1.0405643738977073</v>
      </c>
    </row>
    <row r="86" spans="1:11" ht="26.25" customHeight="1">
      <c r="A86" s="378"/>
      <c r="B86" s="424"/>
      <c r="C86" s="45" t="s">
        <v>304</v>
      </c>
      <c r="D86" s="7"/>
      <c r="E86" s="7" t="s">
        <v>18</v>
      </c>
      <c r="F86" s="7"/>
      <c r="G86" s="7" t="s">
        <v>18</v>
      </c>
      <c r="H86" s="373"/>
      <c r="I86" s="7" t="s">
        <v>18</v>
      </c>
      <c r="J86" s="33" t="s">
        <v>18</v>
      </c>
      <c r="K86" s="62"/>
    </row>
    <row r="87" spans="1:11" ht="28.5" customHeight="1">
      <c r="A87" s="378" t="s">
        <v>24</v>
      </c>
      <c r="B87" s="473" t="s">
        <v>80</v>
      </c>
      <c r="C87" s="321"/>
      <c r="D87" s="17"/>
      <c r="E87" s="17">
        <f>E83+E85</f>
        <v>20.39</v>
      </c>
      <c r="F87" s="17"/>
      <c r="G87" s="17">
        <f>G83+G85</f>
        <v>21.21</v>
      </c>
      <c r="H87" s="374" t="s">
        <v>10</v>
      </c>
      <c r="I87" s="15">
        <f>E87</f>
        <v>20.39</v>
      </c>
      <c r="J87" s="30">
        <f>G87</f>
        <v>21.21</v>
      </c>
      <c r="K87" s="63">
        <f>J87/I87</f>
        <v>1.0402157920549289</v>
      </c>
    </row>
    <row r="88" spans="1:11" ht="32.25" customHeight="1">
      <c r="A88" s="378"/>
      <c r="B88" s="474"/>
      <c r="C88" s="322"/>
      <c r="D88" s="13"/>
      <c r="E88" s="13" t="s">
        <v>18</v>
      </c>
      <c r="F88" s="13"/>
      <c r="G88" s="13" t="s">
        <v>18</v>
      </c>
      <c r="H88" s="374"/>
      <c r="I88" s="191" t="s">
        <v>18</v>
      </c>
      <c r="J88" s="33" t="s">
        <v>18</v>
      </c>
      <c r="K88" s="62"/>
    </row>
    <row r="89" spans="1:11" ht="27.75" customHeight="1">
      <c r="A89" s="378" t="s">
        <v>25</v>
      </c>
      <c r="B89" s="390" t="s">
        <v>179</v>
      </c>
      <c r="C89" s="308"/>
      <c r="D89" s="6"/>
      <c r="E89" s="6">
        <f>E87</f>
        <v>20.39</v>
      </c>
      <c r="F89" s="6"/>
      <c r="G89" s="6">
        <f>G87</f>
        <v>21.21</v>
      </c>
      <c r="H89" s="274">
        <v>7.6</v>
      </c>
      <c r="I89" s="6">
        <f>E89*H89</f>
        <v>154.964</v>
      </c>
      <c r="J89" s="30">
        <f>G89*H89</f>
        <v>161.196</v>
      </c>
      <c r="K89" s="63">
        <f>J89/I89</f>
        <v>1.0402157920549289</v>
      </c>
    </row>
    <row r="90" spans="1:11" ht="35.25" customHeight="1">
      <c r="A90" s="378"/>
      <c r="B90" s="391"/>
      <c r="C90" s="308"/>
      <c r="D90" s="8"/>
      <c r="E90" s="8" t="s">
        <v>18</v>
      </c>
      <c r="F90" s="8"/>
      <c r="G90" s="8" t="s">
        <v>18</v>
      </c>
      <c r="H90" s="123" t="s">
        <v>20</v>
      </c>
      <c r="I90" s="8" t="s">
        <v>21</v>
      </c>
      <c r="J90" s="34" t="s">
        <v>21</v>
      </c>
      <c r="K90" s="62"/>
    </row>
    <row r="91" spans="1:11" ht="30.75" customHeight="1">
      <c r="A91" s="95" t="s">
        <v>26</v>
      </c>
      <c r="B91" s="442" t="s">
        <v>178</v>
      </c>
      <c r="C91" s="266"/>
      <c r="D91" s="6"/>
      <c r="E91" s="6">
        <f>E87</f>
        <v>20.39</v>
      </c>
      <c r="F91" s="6"/>
      <c r="G91" s="6">
        <f>G87</f>
        <v>21.21</v>
      </c>
      <c r="H91" s="274">
        <v>4.41</v>
      </c>
      <c r="I91" s="6">
        <f>I87*H91</f>
        <v>89.9199</v>
      </c>
      <c r="J91" s="30">
        <f>J87*H91</f>
        <v>93.5361</v>
      </c>
      <c r="K91" s="63">
        <f>J91/I91</f>
        <v>1.0402157920549289</v>
      </c>
    </row>
    <row r="92" spans="1:11" ht="51" customHeight="1">
      <c r="A92" s="96"/>
      <c r="B92" s="443"/>
      <c r="C92" s="302"/>
      <c r="D92" s="8"/>
      <c r="E92" s="8" t="s">
        <v>18</v>
      </c>
      <c r="F92" s="8"/>
      <c r="G92" s="8" t="s">
        <v>18</v>
      </c>
      <c r="H92" s="123" t="s">
        <v>20</v>
      </c>
      <c r="I92" s="8" t="s">
        <v>21</v>
      </c>
      <c r="J92" s="34" t="s">
        <v>21</v>
      </c>
      <c r="K92" s="62"/>
    </row>
    <row r="93" spans="1:11" ht="39.75" customHeight="1">
      <c r="A93" s="378" t="s">
        <v>27</v>
      </c>
      <c r="B93" s="375" t="s">
        <v>87</v>
      </c>
      <c r="C93" s="308"/>
      <c r="D93" s="9"/>
      <c r="E93" s="9">
        <f>E87</f>
        <v>20.39</v>
      </c>
      <c r="F93" s="9"/>
      <c r="G93" s="9">
        <f>G87</f>
        <v>21.21</v>
      </c>
      <c r="H93" s="135">
        <v>6.78</v>
      </c>
      <c r="I93" s="6">
        <f>E93*H93</f>
        <v>138.2442</v>
      </c>
      <c r="J93" s="30">
        <f>G93*H93</f>
        <v>143.80380000000002</v>
      </c>
      <c r="K93" s="63">
        <f>J93/I93</f>
        <v>1.040215792054929</v>
      </c>
    </row>
    <row r="94" spans="1:11" ht="129" customHeight="1">
      <c r="A94" s="378"/>
      <c r="B94" s="375"/>
      <c r="C94" s="308"/>
      <c r="D94" s="8"/>
      <c r="E94" s="8" t="s">
        <v>18</v>
      </c>
      <c r="F94" s="8"/>
      <c r="G94" s="8" t="s">
        <v>18</v>
      </c>
      <c r="H94" s="123" t="s">
        <v>20</v>
      </c>
      <c r="I94" s="8" t="s">
        <v>21</v>
      </c>
      <c r="J94" s="34" t="s">
        <v>21</v>
      </c>
      <c r="K94" s="62"/>
    </row>
    <row r="95" spans="1:11" ht="22.5" customHeight="1">
      <c r="A95" s="378" t="s">
        <v>73</v>
      </c>
      <c r="B95" s="417" t="s">
        <v>88</v>
      </c>
      <c r="C95" s="267"/>
      <c r="D95" s="6"/>
      <c r="E95" s="6">
        <f>E87</f>
        <v>20.39</v>
      </c>
      <c r="F95" s="6"/>
      <c r="G95" s="6">
        <f>G87</f>
        <v>21.21</v>
      </c>
      <c r="H95" s="274">
        <v>3.96</v>
      </c>
      <c r="I95" s="6">
        <f>E95*H95</f>
        <v>80.7444</v>
      </c>
      <c r="J95" s="30">
        <f>G95*H95</f>
        <v>83.9916</v>
      </c>
      <c r="K95" s="63">
        <f>J95/I95</f>
        <v>1.0402157920549289</v>
      </c>
    </row>
    <row r="96" spans="1:11" ht="24" customHeight="1">
      <c r="A96" s="378"/>
      <c r="B96" s="422"/>
      <c r="C96" s="320"/>
      <c r="D96" s="7"/>
      <c r="E96" s="7" t="s">
        <v>18</v>
      </c>
      <c r="F96" s="7"/>
      <c r="G96" s="7" t="s">
        <v>18</v>
      </c>
      <c r="H96" s="123" t="s">
        <v>20</v>
      </c>
      <c r="I96" s="8" t="s">
        <v>21</v>
      </c>
      <c r="J96" s="34" t="s">
        <v>21</v>
      </c>
      <c r="K96" s="62"/>
    </row>
    <row r="97" spans="1:11" ht="32.25" customHeight="1">
      <c r="A97" s="382" t="s">
        <v>81</v>
      </c>
      <c r="B97" s="417" t="s">
        <v>92</v>
      </c>
      <c r="C97" s="319"/>
      <c r="D97" s="6"/>
      <c r="E97" s="6">
        <f>E87</f>
        <v>20.39</v>
      </c>
      <c r="F97" s="6"/>
      <c r="G97" s="6">
        <f>G87</f>
        <v>21.21</v>
      </c>
      <c r="H97" s="274">
        <v>3.19</v>
      </c>
      <c r="I97" s="6">
        <f>E97*H97-0.01</f>
        <v>65.0341</v>
      </c>
      <c r="J97" s="30">
        <f>G97*H97</f>
        <v>67.65990000000001</v>
      </c>
      <c r="K97" s="63">
        <f>J97/I97</f>
        <v>1.0403757413418502</v>
      </c>
    </row>
    <row r="98" spans="1:11" ht="29.25" customHeight="1">
      <c r="A98" s="415"/>
      <c r="B98" s="418"/>
      <c r="C98" s="319"/>
      <c r="D98" s="10"/>
      <c r="E98" s="10" t="s">
        <v>18</v>
      </c>
      <c r="F98" s="10"/>
      <c r="G98" s="10" t="s">
        <v>18</v>
      </c>
      <c r="H98" s="126" t="s">
        <v>20</v>
      </c>
      <c r="I98" s="10" t="s">
        <v>21</v>
      </c>
      <c r="J98" s="81" t="s">
        <v>21</v>
      </c>
      <c r="K98" s="208"/>
    </row>
    <row r="99" spans="1:11" ht="29.25" customHeight="1">
      <c r="A99" s="564" t="s">
        <v>376</v>
      </c>
      <c r="B99" s="565"/>
      <c r="C99" s="565"/>
      <c r="D99" s="565"/>
      <c r="E99" s="565"/>
      <c r="F99" s="565"/>
      <c r="G99" s="565"/>
      <c r="H99" s="565"/>
      <c r="I99" s="565"/>
      <c r="J99" s="565"/>
      <c r="K99" s="566"/>
    </row>
    <row r="100" spans="1:11" ht="29.25" customHeight="1">
      <c r="A100" s="567"/>
      <c r="B100" s="568"/>
      <c r="C100" s="568"/>
      <c r="D100" s="568"/>
      <c r="E100" s="568"/>
      <c r="F100" s="568"/>
      <c r="G100" s="568"/>
      <c r="H100" s="568"/>
      <c r="I100" s="568"/>
      <c r="J100" s="568"/>
      <c r="K100" s="569"/>
    </row>
    <row r="101" spans="1:15" s="3" customFormat="1" ht="18.75" customHeight="1">
      <c r="A101" s="97" t="s">
        <v>29</v>
      </c>
      <c r="B101" s="251"/>
      <c r="C101" s="257"/>
      <c r="D101" s="253"/>
      <c r="E101" s="360" t="s">
        <v>220</v>
      </c>
      <c r="F101" s="255"/>
      <c r="G101" s="253"/>
      <c r="H101" s="256"/>
      <c r="I101" s="253"/>
      <c r="J101" s="257"/>
      <c r="K101" s="65"/>
      <c r="O101" s="26"/>
    </row>
    <row r="102" spans="1:11" ht="35.25" customHeight="1">
      <c r="A102" s="382"/>
      <c r="B102" s="423" t="s">
        <v>228</v>
      </c>
      <c r="C102" s="5" t="s">
        <v>340</v>
      </c>
      <c r="D102" s="6"/>
      <c r="E102" s="6">
        <v>20.68</v>
      </c>
      <c r="F102" s="6"/>
      <c r="G102" s="6">
        <v>20.68</v>
      </c>
      <c r="H102" s="373" t="s">
        <v>10</v>
      </c>
      <c r="I102" s="6">
        <f>E102</f>
        <v>20.68</v>
      </c>
      <c r="J102" s="30">
        <f>G102</f>
        <v>20.68</v>
      </c>
      <c r="K102" s="63">
        <f>J102/I102</f>
        <v>1</v>
      </c>
    </row>
    <row r="103" spans="1:11" ht="57.75" customHeight="1">
      <c r="A103" s="425"/>
      <c r="B103" s="424"/>
      <c r="C103" s="45" t="s">
        <v>341</v>
      </c>
      <c r="D103" s="7"/>
      <c r="E103" s="7" t="s">
        <v>18</v>
      </c>
      <c r="F103" s="7"/>
      <c r="G103" s="7" t="s">
        <v>18</v>
      </c>
      <c r="H103" s="373"/>
      <c r="I103" s="7" t="s">
        <v>18</v>
      </c>
      <c r="J103" s="33" t="s">
        <v>18</v>
      </c>
      <c r="K103" s="62"/>
    </row>
    <row r="104" spans="1:11" ht="20.25" customHeight="1">
      <c r="A104" s="382"/>
      <c r="B104" s="371" t="s">
        <v>226</v>
      </c>
      <c r="C104" s="11" t="s">
        <v>339</v>
      </c>
      <c r="D104" s="6"/>
      <c r="E104" s="6">
        <f>E85</f>
        <v>11.34</v>
      </c>
      <c r="F104" s="6"/>
      <c r="G104" s="6">
        <f>G85</f>
        <v>11.8</v>
      </c>
      <c r="H104" s="373" t="s">
        <v>10</v>
      </c>
      <c r="I104" s="6">
        <f>E104</f>
        <v>11.34</v>
      </c>
      <c r="J104" s="30">
        <f>G104</f>
        <v>11.8</v>
      </c>
      <c r="K104" s="63">
        <f>J104/I104</f>
        <v>1.0405643738977073</v>
      </c>
    </row>
    <row r="105" spans="1:11" ht="18.75" customHeight="1">
      <c r="A105" s="425"/>
      <c r="B105" s="377"/>
      <c r="C105" s="45" t="s">
        <v>304</v>
      </c>
      <c r="D105" s="7"/>
      <c r="E105" s="7" t="s">
        <v>18</v>
      </c>
      <c r="F105" s="7"/>
      <c r="G105" s="7" t="s">
        <v>18</v>
      </c>
      <c r="H105" s="373"/>
      <c r="I105" s="7" t="s">
        <v>18</v>
      </c>
      <c r="J105" s="33" t="s">
        <v>18</v>
      </c>
      <c r="K105" s="62"/>
    </row>
    <row r="106" spans="1:11" ht="30.75" customHeight="1">
      <c r="A106" s="382"/>
      <c r="B106" s="417" t="s">
        <v>225</v>
      </c>
      <c r="C106" s="11" t="str">
        <f>C83</f>
        <v>№ 59/193</v>
      </c>
      <c r="D106" s="6"/>
      <c r="E106" s="6">
        <f>E83</f>
        <v>9.05</v>
      </c>
      <c r="F106" s="6"/>
      <c r="G106" s="6">
        <f>G83</f>
        <v>9.41</v>
      </c>
      <c r="H106" s="373" t="s">
        <v>10</v>
      </c>
      <c r="I106" s="6">
        <f>E106</f>
        <v>9.05</v>
      </c>
      <c r="J106" s="30">
        <f>G106</f>
        <v>9.41</v>
      </c>
      <c r="K106" s="63">
        <f>J106/I106</f>
        <v>1.039779005524862</v>
      </c>
    </row>
    <row r="107" spans="1:11" ht="23.25" customHeight="1">
      <c r="A107" s="425"/>
      <c r="B107" s="422"/>
      <c r="C107" s="45" t="str">
        <f>C84</f>
        <v>от 20.12.2013г.</v>
      </c>
      <c r="D107" s="7"/>
      <c r="E107" s="7" t="s">
        <v>18</v>
      </c>
      <c r="F107" s="7"/>
      <c r="G107" s="7" t="s">
        <v>18</v>
      </c>
      <c r="H107" s="373"/>
      <c r="I107" s="7" t="s">
        <v>18</v>
      </c>
      <c r="J107" s="33" t="s">
        <v>18</v>
      </c>
      <c r="K107" s="62"/>
    </row>
    <row r="108" spans="1:11" ht="20.25" customHeight="1">
      <c r="A108" s="382"/>
      <c r="B108" s="426" t="s">
        <v>267</v>
      </c>
      <c r="C108" s="324"/>
      <c r="D108" s="15"/>
      <c r="E108" s="15">
        <f>E106+E104+E102</f>
        <v>41.07</v>
      </c>
      <c r="F108" s="15"/>
      <c r="G108" s="15">
        <f>G106+G104+G102</f>
        <v>41.89</v>
      </c>
      <c r="H108" s="374" t="s">
        <v>10</v>
      </c>
      <c r="I108" s="15">
        <f>E108</f>
        <v>41.07</v>
      </c>
      <c r="J108" s="30">
        <f>G108</f>
        <v>41.89</v>
      </c>
      <c r="K108" s="63">
        <f>J108/I108</f>
        <v>1.0199659118578037</v>
      </c>
    </row>
    <row r="109" spans="1:11" ht="50.25" customHeight="1">
      <c r="A109" s="425"/>
      <c r="B109" s="427"/>
      <c r="C109" s="324"/>
      <c r="D109" s="13"/>
      <c r="E109" s="13" t="s">
        <v>18</v>
      </c>
      <c r="F109" s="13"/>
      <c r="G109" s="13" t="s">
        <v>18</v>
      </c>
      <c r="H109" s="374"/>
      <c r="I109" s="13" t="s">
        <v>18</v>
      </c>
      <c r="J109" s="34" t="s">
        <v>18</v>
      </c>
      <c r="K109" s="62"/>
    </row>
    <row r="110" spans="1:11" ht="28.5" customHeight="1">
      <c r="A110" s="382"/>
      <c r="B110" s="423" t="s">
        <v>195</v>
      </c>
      <c r="C110" s="308"/>
      <c r="D110" s="6"/>
      <c r="E110" s="6">
        <f>E108</f>
        <v>41.07</v>
      </c>
      <c r="F110" s="6"/>
      <c r="G110" s="6">
        <f>G108</f>
        <v>41.89</v>
      </c>
      <c r="H110" s="274">
        <v>7.6</v>
      </c>
      <c r="I110" s="6">
        <f>E110*H110</f>
        <v>312.132</v>
      </c>
      <c r="J110" s="30">
        <f>G110*H110</f>
        <v>318.364</v>
      </c>
      <c r="K110" s="63">
        <f>J110/I110</f>
        <v>1.0199659118578037</v>
      </c>
    </row>
    <row r="111" spans="1:11" ht="57.75" customHeight="1">
      <c r="A111" s="425"/>
      <c r="B111" s="424"/>
      <c r="C111" s="308"/>
      <c r="D111" s="7"/>
      <c r="E111" s="8" t="s">
        <v>18</v>
      </c>
      <c r="F111" s="8"/>
      <c r="G111" s="8" t="s">
        <v>18</v>
      </c>
      <c r="H111" s="123" t="s">
        <v>20</v>
      </c>
      <c r="I111" s="8" t="s">
        <v>18</v>
      </c>
      <c r="J111" s="34" t="s">
        <v>18</v>
      </c>
      <c r="K111" s="62"/>
    </row>
    <row r="112" spans="1:11" ht="33.75" customHeight="1">
      <c r="A112" s="382"/>
      <c r="B112" s="423" t="s">
        <v>198</v>
      </c>
      <c r="C112" s="308"/>
      <c r="D112" s="6"/>
      <c r="E112" s="6">
        <f>E108</f>
        <v>41.07</v>
      </c>
      <c r="F112" s="6"/>
      <c r="G112" s="6">
        <f>G108</f>
        <v>41.89</v>
      </c>
      <c r="H112" s="274">
        <v>6.78</v>
      </c>
      <c r="I112" s="6">
        <f>E112*H112</f>
        <v>278.4546</v>
      </c>
      <c r="J112" s="30">
        <f>G112*H112</f>
        <v>284.0142</v>
      </c>
      <c r="K112" s="63">
        <f>J112/I112</f>
        <v>1.0199659118578037</v>
      </c>
    </row>
    <row r="113" spans="1:11" ht="72.75" customHeight="1">
      <c r="A113" s="425"/>
      <c r="B113" s="424"/>
      <c r="C113" s="308"/>
      <c r="D113" s="7"/>
      <c r="E113" s="8" t="s">
        <v>18</v>
      </c>
      <c r="F113" s="8"/>
      <c r="G113" s="8" t="s">
        <v>18</v>
      </c>
      <c r="H113" s="123" t="s">
        <v>20</v>
      </c>
      <c r="I113" s="8" t="s">
        <v>18</v>
      </c>
      <c r="J113" s="34" t="s">
        <v>18</v>
      </c>
      <c r="K113" s="62"/>
    </row>
    <row r="114" spans="1:11" ht="19.5" customHeight="1">
      <c r="A114" s="382"/>
      <c r="B114" s="423" t="s">
        <v>196</v>
      </c>
      <c r="C114" s="308"/>
      <c r="D114" s="6"/>
      <c r="E114" s="6">
        <f>E108</f>
        <v>41.07</v>
      </c>
      <c r="F114" s="6"/>
      <c r="G114" s="6">
        <f>G108</f>
        <v>41.89</v>
      </c>
      <c r="H114" s="274">
        <v>3.96</v>
      </c>
      <c r="I114" s="6">
        <f>E114*H114</f>
        <v>162.6372</v>
      </c>
      <c r="J114" s="30">
        <f>G114*H114</f>
        <v>165.8844</v>
      </c>
      <c r="K114" s="63">
        <f>J114/I114</f>
        <v>1.0199659118578037</v>
      </c>
    </row>
    <row r="115" spans="1:11" ht="84.75" customHeight="1">
      <c r="A115" s="425"/>
      <c r="B115" s="424"/>
      <c r="C115" s="308"/>
      <c r="D115" s="7"/>
      <c r="E115" s="8" t="s">
        <v>18</v>
      </c>
      <c r="F115" s="8"/>
      <c r="G115" s="8" t="s">
        <v>18</v>
      </c>
      <c r="H115" s="123" t="s">
        <v>20</v>
      </c>
      <c r="I115" s="8" t="s">
        <v>18</v>
      </c>
      <c r="J115" s="34" t="s">
        <v>18</v>
      </c>
      <c r="K115" s="203"/>
    </row>
    <row r="116" spans="1:11" ht="25.5" customHeight="1">
      <c r="A116" s="382"/>
      <c r="B116" s="423" t="s">
        <v>197</v>
      </c>
      <c r="C116" s="308"/>
      <c r="D116" s="6"/>
      <c r="E116" s="6">
        <f>E108</f>
        <v>41.07</v>
      </c>
      <c r="F116" s="6"/>
      <c r="G116" s="6">
        <f>G108</f>
        <v>41.89</v>
      </c>
      <c r="H116" s="274">
        <v>3.19</v>
      </c>
      <c r="I116" s="6">
        <f>E116*H116</f>
        <v>131.0133</v>
      </c>
      <c r="J116" s="30">
        <f>G116*H116</f>
        <v>133.6291</v>
      </c>
      <c r="K116" s="63">
        <f>J116/I116</f>
        <v>1.0199659118578037</v>
      </c>
    </row>
    <row r="117" spans="1:11" ht="81.75" customHeight="1">
      <c r="A117" s="425"/>
      <c r="B117" s="424"/>
      <c r="C117" s="302"/>
      <c r="D117" s="7"/>
      <c r="E117" s="8" t="s">
        <v>18</v>
      </c>
      <c r="F117" s="8"/>
      <c r="G117" s="8" t="s">
        <v>18</v>
      </c>
      <c r="H117" s="123" t="s">
        <v>20</v>
      </c>
      <c r="I117" s="8" t="s">
        <v>18</v>
      </c>
      <c r="J117" s="34" t="s">
        <v>18</v>
      </c>
      <c r="K117" s="64"/>
    </row>
    <row r="118" spans="1:15" ht="18.75" customHeight="1" hidden="1">
      <c r="A118" s="1"/>
      <c r="C118" s="1"/>
      <c r="D118" s="184"/>
      <c r="E118" s="1"/>
      <c r="F118" s="1"/>
      <c r="G118" s="1"/>
      <c r="H118" s="1"/>
      <c r="I118" s="1"/>
      <c r="J118" s="1"/>
      <c r="K118" s="1"/>
      <c r="O118" s="1"/>
    </row>
    <row r="119" s="18" customFormat="1" ht="18.75" customHeight="1" hidden="1">
      <c r="D119" s="188"/>
    </row>
    <row r="120" s="18" customFormat="1" ht="18.75" customHeight="1" hidden="1">
      <c r="D120" s="188"/>
    </row>
    <row r="121" s="3" customFormat="1" ht="21" customHeight="1" hidden="1">
      <c r="D121" s="26"/>
    </row>
    <row r="122" s="3" customFormat="1" ht="18.75" customHeight="1" hidden="1">
      <c r="D122" s="26"/>
    </row>
    <row r="123" s="3" customFormat="1" ht="18.75" customHeight="1" hidden="1">
      <c r="D123" s="26"/>
    </row>
    <row r="124" s="3" customFormat="1" ht="18.75" customHeight="1" hidden="1">
      <c r="D124" s="26"/>
    </row>
    <row r="125" s="3" customFormat="1" ht="18.75" customHeight="1" hidden="1">
      <c r="D125" s="26"/>
    </row>
    <row r="126" s="3" customFormat="1" ht="18.75" customHeight="1" hidden="1">
      <c r="D126" s="26"/>
    </row>
    <row r="127" s="3" customFormat="1" ht="18.75" customHeight="1" hidden="1">
      <c r="D127" s="26"/>
    </row>
    <row r="128" s="3" customFormat="1" ht="18.75" customHeight="1" hidden="1">
      <c r="D128" s="26"/>
    </row>
    <row r="129" s="3" customFormat="1" ht="18.75" customHeight="1" hidden="1">
      <c r="D129" s="26"/>
    </row>
    <row r="130" spans="1:11" ht="35.25" customHeight="1">
      <c r="A130" s="105" t="s">
        <v>374</v>
      </c>
      <c r="B130" s="379" t="s">
        <v>188</v>
      </c>
      <c r="C130" s="380"/>
      <c r="D130" s="380"/>
      <c r="E130" s="380"/>
      <c r="F130" s="380"/>
      <c r="G130" s="380"/>
      <c r="H130" s="380"/>
      <c r="I130" s="380"/>
      <c r="J130" s="381"/>
      <c r="K130" s="199"/>
    </row>
    <row r="131" spans="1:11" ht="23.25" customHeight="1">
      <c r="A131" s="378" t="s">
        <v>34</v>
      </c>
      <c r="B131" s="417" t="s">
        <v>169</v>
      </c>
      <c r="C131" s="308"/>
      <c r="D131" s="21"/>
      <c r="E131" s="21">
        <f>E133+E135+E137</f>
        <v>22.07</v>
      </c>
      <c r="F131" s="21"/>
      <c r="G131" s="21">
        <v>23.29</v>
      </c>
      <c r="H131" s="386" t="s">
        <v>10</v>
      </c>
      <c r="I131" s="21">
        <f>I133+I135+I137</f>
        <v>22.07</v>
      </c>
      <c r="J131" s="35">
        <v>23.29</v>
      </c>
      <c r="K131" s="195">
        <f>J131/I131</f>
        <v>1.0552786588128682</v>
      </c>
    </row>
    <row r="132" spans="1:11" ht="69.75" customHeight="1">
      <c r="A132" s="378"/>
      <c r="B132" s="422"/>
      <c r="C132" s="302"/>
      <c r="D132" s="8"/>
      <c r="E132" s="8" t="s">
        <v>18</v>
      </c>
      <c r="F132" s="8"/>
      <c r="G132" s="8" t="s">
        <v>18</v>
      </c>
      <c r="H132" s="373"/>
      <c r="I132" s="8" t="s">
        <v>18</v>
      </c>
      <c r="J132" s="31" t="s">
        <v>18</v>
      </c>
      <c r="K132" s="64"/>
    </row>
    <row r="133" spans="1:11" ht="19.5" customHeight="1">
      <c r="A133" s="378" t="s">
        <v>35</v>
      </c>
      <c r="B133" s="371" t="s">
        <v>237</v>
      </c>
      <c r="C133" s="5" t="s">
        <v>308</v>
      </c>
      <c r="D133" s="6">
        <f>E133/1.18</f>
        <v>1.423728813559322</v>
      </c>
      <c r="E133" s="6">
        <v>1.68</v>
      </c>
      <c r="F133" s="6">
        <f>G133/1.18</f>
        <v>1.7627118644067798</v>
      </c>
      <c r="G133" s="6">
        <v>2.08</v>
      </c>
      <c r="H133" s="373" t="s">
        <v>10</v>
      </c>
      <c r="I133" s="6">
        <f>E133</f>
        <v>1.68</v>
      </c>
      <c r="J133" s="29">
        <f>G133</f>
        <v>2.08</v>
      </c>
      <c r="K133" s="195">
        <f>J133/I133</f>
        <v>1.2380952380952381</v>
      </c>
    </row>
    <row r="134" spans="1:11" ht="33.75" customHeight="1">
      <c r="A134" s="378"/>
      <c r="B134" s="377"/>
      <c r="C134" s="45" t="s">
        <v>373</v>
      </c>
      <c r="D134" s="7" t="s">
        <v>18</v>
      </c>
      <c r="E134" s="7" t="s">
        <v>18</v>
      </c>
      <c r="F134" s="7" t="s">
        <v>18</v>
      </c>
      <c r="G134" s="7" t="s">
        <v>18</v>
      </c>
      <c r="H134" s="373"/>
      <c r="I134" s="7" t="s">
        <v>18</v>
      </c>
      <c r="J134" s="32" t="s">
        <v>18</v>
      </c>
      <c r="K134" s="64"/>
    </row>
    <row r="135" spans="1:11" ht="16.5" customHeight="1">
      <c r="A135" s="378" t="s">
        <v>36</v>
      </c>
      <c r="B135" s="371" t="s">
        <v>238</v>
      </c>
      <c r="C135" s="11" t="s">
        <v>339</v>
      </c>
      <c r="D135" s="6"/>
      <c r="E135" s="6">
        <v>11.34</v>
      </c>
      <c r="F135" s="6"/>
      <c r="G135" s="6">
        <v>11.8</v>
      </c>
      <c r="H135" s="373" t="s">
        <v>10</v>
      </c>
      <c r="I135" s="6">
        <f>E135</f>
        <v>11.34</v>
      </c>
      <c r="J135" s="29">
        <f>G135</f>
        <v>11.8</v>
      </c>
      <c r="K135" s="195">
        <f>J135/I135</f>
        <v>1.0405643738977073</v>
      </c>
    </row>
    <row r="136" spans="1:11" ht="21" customHeight="1">
      <c r="A136" s="378"/>
      <c r="B136" s="377"/>
      <c r="C136" s="45" t="s">
        <v>304</v>
      </c>
      <c r="D136" s="7"/>
      <c r="E136" s="7" t="s">
        <v>18</v>
      </c>
      <c r="F136" s="7"/>
      <c r="G136" s="7" t="s">
        <v>18</v>
      </c>
      <c r="H136" s="373"/>
      <c r="I136" s="7" t="s">
        <v>18</v>
      </c>
      <c r="J136" s="32" t="s">
        <v>18</v>
      </c>
      <c r="K136" s="64"/>
    </row>
    <row r="137" spans="1:11" ht="18.75" customHeight="1">
      <c r="A137" s="378" t="s">
        <v>37</v>
      </c>
      <c r="B137" s="371" t="s">
        <v>239</v>
      </c>
      <c r="C137" s="5" t="str">
        <f>C135</f>
        <v>№ 59/192</v>
      </c>
      <c r="D137" s="6"/>
      <c r="E137" s="6">
        <v>9.05</v>
      </c>
      <c r="F137" s="6"/>
      <c r="G137" s="6">
        <f>G83</f>
        <v>9.41</v>
      </c>
      <c r="H137" s="373" t="s">
        <v>10</v>
      </c>
      <c r="I137" s="6">
        <f>E137</f>
        <v>9.05</v>
      </c>
      <c r="J137" s="29">
        <f>G137</f>
        <v>9.41</v>
      </c>
      <c r="K137" s="195">
        <f>J137/I137</f>
        <v>1.039779005524862</v>
      </c>
    </row>
    <row r="138" spans="1:11" ht="33" customHeight="1">
      <c r="A138" s="378"/>
      <c r="B138" s="377"/>
      <c r="C138" s="45" t="str">
        <f>C136</f>
        <v>от 20.12.2013г.</v>
      </c>
      <c r="D138" s="7"/>
      <c r="E138" s="7" t="s">
        <v>18</v>
      </c>
      <c r="F138" s="7"/>
      <c r="G138" s="7" t="s">
        <v>18</v>
      </c>
      <c r="H138" s="373"/>
      <c r="I138" s="7" t="s">
        <v>18</v>
      </c>
      <c r="J138" s="32" t="s">
        <v>18</v>
      </c>
      <c r="K138" s="64"/>
    </row>
    <row r="139" spans="1:11" ht="24.75" customHeight="1">
      <c r="A139" s="378" t="s">
        <v>375</v>
      </c>
      <c r="B139" s="375" t="s">
        <v>170</v>
      </c>
      <c r="C139" s="266"/>
      <c r="D139" s="6"/>
      <c r="E139" s="6">
        <f>E131</f>
        <v>22.07</v>
      </c>
      <c r="F139" s="6"/>
      <c r="G139" s="6">
        <f>G131</f>
        <v>23.29</v>
      </c>
      <c r="H139" s="274">
        <v>7.6</v>
      </c>
      <c r="I139" s="6">
        <f>E139*H139</f>
        <v>167.732</v>
      </c>
      <c r="J139" s="29">
        <f>G139*H139</f>
        <v>177.004</v>
      </c>
      <c r="K139" s="195">
        <f>J139/I139</f>
        <v>1.0552786588128682</v>
      </c>
    </row>
    <row r="140" spans="1:11" ht="45.75" customHeight="1">
      <c r="A140" s="378"/>
      <c r="B140" s="375"/>
      <c r="C140" s="302"/>
      <c r="D140" s="8"/>
      <c r="E140" s="8" t="s">
        <v>18</v>
      </c>
      <c r="F140" s="8"/>
      <c r="G140" s="8" t="s">
        <v>18</v>
      </c>
      <c r="H140" s="123" t="s">
        <v>20</v>
      </c>
      <c r="I140" s="8" t="s">
        <v>21</v>
      </c>
      <c r="J140" s="31" t="s">
        <v>21</v>
      </c>
      <c r="K140" s="64"/>
    </row>
    <row r="141" spans="1:11" ht="18.75" customHeight="1" hidden="1">
      <c r="A141" s="94"/>
      <c r="B141" s="111"/>
      <c r="C141" s="333"/>
      <c r="D141" s="51"/>
      <c r="E141" s="51"/>
      <c r="F141" s="51"/>
      <c r="G141" s="51"/>
      <c r="H141" s="127"/>
      <c r="I141" s="51"/>
      <c r="J141" s="112"/>
      <c r="K141" s="209"/>
    </row>
    <row r="142" spans="1:11" ht="50.25" customHeight="1">
      <c r="A142" s="94" t="s">
        <v>38</v>
      </c>
      <c r="B142" s="379" t="s">
        <v>274</v>
      </c>
      <c r="C142" s="380"/>
      <c r="D142" s="380"/>
      <c r="E142" s="380"/>
      <c r="F142" s="380"/>
      <c r="G142" s="380"/>
      <c r="H142" s="380"/>
      <c r="I142" s="380"/>
      <c r="J142" s="381"/>
      <c r="K142" s="199"/>
    </row>
    <row r="143" spans="1:14" ht="24.75" customHeight="1">
      <c r="A143" s="378" t="s">
        <v>39</v>
      </c>
      <c r="B143" s="375" t="s">
        <v>75</v>
      </c>
      <c r="C143" s="24" t="s">
        <v>365</v>
      </c>
      <c r="D143" s="330"/>
      <c r="E143" s="25">
        <v>27.29</v>
      </c>
      <c r="F143" s="25"/>
      <c r="G143" s="25">
        <v>28.5</v>
      </c>
      <c r="H143" s="373" t="s">
        <v>10</v>
      </c>
      <c r="I143" s="6">
        <f>E143</f>
        <v>27.29</v>
      </c>
      <c r="J143" s="30">
        <f>G143</f>
        <v>28.5</v>
      </c>
      <c r="K143" s="195">
        <f>J143/I143</f>
        <v>1.0443385855624772</v>
      </c>
      <c r="N143" s="88"/>
    </row>
    <row r="144" spans="1:11" ht="27.75" customHeight="1">
      <c r="A144" s="378"/>
      <c r="B144" s="375"/>
      <c r="C144" s="334" t="s">
        <v>304</v>
      </c>
      <c r="D144" s="331"/>
      <c r="E144" s="12" t="s">
        <v>18</v>
      </c>
      <c r="F144" s="12"/>
      <c r="G144" s="12" t="s">
        <v>18</v>
      </c>
      <c r="H144" s="373"/>
      <c r="I144" s="7" t="s">
        <v>18</v>
      </c>
      <c r="J144" s="33" t="s">
        <v>18</v>
      </c>
      <c r="K144" s="64"/>
    </row>
    <row r="145" spans="1:11" ht="18" customHeight="1">
      <c r="A145" s="378" t="s">
        <v>40</v>
      </c>
      <c r="B145" s="390" t="s">
        <v>84</v>
      </c>
      <c r="C145" s="330"/>
      <c r="D145" s="330"/>
      <c r="E145" s="25">
        <f>E143</f>
        <v>27.29</v>
      </c>
      <c r="F145" s="25"/>
      <c r="G145" s="25">
        <f>G143</f>
        <v>28.5</v>
      </c>
      <c r="H145" s="274">
        <v>7.6</v>
      </c>
      <c r="I145" s="6">
        <f>E145*H145+0.01</f>
        <v>207.414</v>
      </c>
      <c r="J145" s="30">
        <f>J143*H145</f>
        <v>216.6</v>
      </c>
      <c r="K145" s="195">
        <f>J145/I145</f>
        <v>1.044288235123955</v>
      </c>
    </row>
    <row r="146" spans="1:11" ht="55.5" customHeight="1">
      <c r="A146" s="378"/>
      <c r="B146" s="391"/>
      <c r="C146" s="331"/>
      <c r="D146" s="331"/>
      <c r="E146" s="22" t="s">
        <v>18</v>
      </c>
      <c r="F146" s="22"/>
      <c r="G146" s="22" t="s">
        <v>18</v>
      </c>
      <c r="H146" s="123" t="s">
        <v>20</v>
      </c>
      <c r="I146" s="8" t="s">
        <v>21</v>
      </c>
      <c r="J146" s="34" t="s">
        <v>21</v>
      </c>
      <c r="K146" s="345"/>
    </row>
    <row r="147" spans="1:11" ht="15.75" customHeight="1">
      <c r="A147" s="378"/>
      <c r="B147" s="371" t="s">
        <v>13</v>
      </c>
      <c r="C147" s="330"/>
      <c r="D147" s="330"/>
      <c r="E147" s="25">
        <f>E143</f>
        <v>27.29</v>
      </c>
      <c r="F147" s="25"/>
      <c r="G147" s="25">
        <f>G143</f>
        <v>28.5</v>
      </c>
      <c r="H147" s="274">
        <v>3.19</v>
      </c>
      <c r="I147" s="6">
        <f>E147*H147+0.01</f>
        <v>87.0651</v>
      </c>
      <c r="J147" s="30">
        <f>G147*H147-0.01</f>
        <v>90.90499999999999</v>
      </c>
      <c r="K147" s="195">
        <f>J147/I147</f>
        <v>1.0441037798153334</v>
      </c>
    </row>
    <row r="148" spans="1:11" ht="21" customHeight="1">
      <c r="A148" s="378"/>
      <c r="B148" s="377"/>
      <c r="C148" s="331"/>
      <c r="D148" s="331"/>
      <c r="E148" s="12" t="s">
        <v>18</v>
      </c>
      <c r="F148" s="12"/>
      <c r="G148" s="12" t="s">
        <v>18</v>
      </c>
      <c r="H148" s="123" t="s">
        <v>20</v>
      </c>
      <c r="I148" s="8" t="s">
        <v>21</v>
      </c>
      <c r="J148" s="34" t="s">
        <v>21</v>
      </c>
      <c r="K148" s="64"/>
    </row>
    <row r="149" spans="1:11" ht="17.25" customHeight="1">
      <c r="A149" s="382"/>
      <c r="B149" s="371" t="s">
        <v>74</v>
      </c>
      <c r="C149" s="330"/>
      <c r="D149" s="330"/>
      <c r="E149" s="25">
        <f>E143</f>
        <v>27.29</v>
      </c>
      <c r="F149" s="25"/>
      <c r="G149" s="25">
        <f>G143</f>
        <v>28.5</v>
      </c>
      <c r="H149" s="274">
        <v>4.41</v>
      </c>
      <c r="I149" s="6">
        <f>E149*H149+0.01</f>
        <v>120.3589</v>
      </c>
      <c r="J149" s="30">
        <f>J143*H149</f>
        <v>125.685</v>
      </c>
      <c r="K149" s="195">
        <f>J149/I149</f>
        <v>1.044251816857748</v>
      </c>
    </row>
    <row r="150" spans="1:11" ht="18.75" customHeight="1">
      <c r="A150" s="415"/>
      <c r="B150" s="372"/>
      <c r="C150" s="335"/>
      <c r="D150" s="335"/>
      <c r="E150" s="361" t="s">
        <v>18</v>
      </c>
      <c r="F150" s="361"/>
      <c r="G150" s="361" t="s">
        <v>18</v>
      </c>
      <c r="H150" s="126" t="s">
        <v>20</v>
      </c>
      <c r="I150" s="10" t="s">
        <v>21</v>
      </c>
      <c r="J150" s="81" t="s">
        <v>21</v>
      </c>
      <c r="K150" s="210"/>
    </row>
    <row r="151" spans="1:15" s="3" customFormat="1" ht="48" customHeight="1">
      <c r="A151" s="363" t="s">
        <v>116</v>
      </c>
      <c r="B151" s="570" t="s">
        <v>117</v>
      </c>
      <c r="C151" s="571"/>
      <c r="D151" s="571"/>
      <c r="E151" s="571"/>
      <c r="F151" s="571"/>
      <c r="G151" s="571"/>
      <c r="H151" s="571"/>
      <c r="I151" s="571"/>
      <c r="J151" s="571"/>
      <c r="K151" s="364"/>
      <c r="O151" s="26"/>
    </row>
    <row r="152" spans="1:15" s="18" customFormat="1" ht="24.75" customHeight="1">
      <c r="A152" s="383" t="s">
        <v>5</v>
      </c>
      <c r="B152" s="385" t="s">
        <v>377</v>
      </c>
      <c r="C152" s="11" t="s">
        <v>257</v>
      </c>
      <c r="D152" s="572">
        <v>0.29</v>
      </c>
      <c r="E152" s="573"/>
      <c r="F152" s="572">
        <v>0.29</v>
      </c>
      <c r="G152" s="573"/>
      <c r="H152" s="128">
        <v>1</v>
      </c>
      <c r="I152" s="19">
        <f>D152</f>
        <v>0.29</v>
      </c>
      <c r="J152" s="36">
        <f>F152</f>
        <v>0.29</v>
      </c>
      <c r="K152" s="362">
        <f>J152/I152</f>
        <v>1</v>
      </c>
      <c r="O152" s="188"/>
    </row>
    <row r="153" spans="1:15" s="18" customFormat="1" ht="21.75" customHeight="1">
      <c r="A153" s="378"/>
      <c r="B153" s="375"/>
      <c r="C153" s="45" t="s">
        <v>258</v>
      </c>
      <c r="D153" s="394" t="s">
        <v>139</v>
      </c>
      <c r="E153" s="395"/>
      <c r="F153" s="394" t="s">
        <v>139</v>
      </c>
      <c r="G153" s="395"/>
      <c r="H153" s="275" t="s">
        <v>125</v>
      </c>
      <c r="I153" s="7" t="s">
        <v>7</v>
      </c>
      <c r="J153" s="33" t="s">
        <v>7</v>
      </c>
      <c r="K153" s="64"/>
      <c r="O153" s="188"/>
    </row>
    <row r="154" spans="1:15" s="18" customFormat="1" ht="26.25" customHeight="1">
      <c r="A154" s="378" t="s">
        <v>8</v>
      </c>
      <c r="B154" s="375" t="s">
        <v>378</v>
      </c>
      <c r="C154" s="11" t="s">
        <v>297</v>
      </c>
      <c r="D154" s="396">
        <v>9.75</v>
      </c>
      <c r="E154" s="397"/>
      <c r="F154" s="396">
        <v>9.75</v>
      </c>
      <c r="G154" s="397"/>
      <c r="H154" s="274">
        <v>1</v>
      </c>
      <c r="I154" s="6">
        <f>D154</f>
        <v>9.75</v>
      </c>
      <c r="J154" s="30">
        <f>F154</f>
        <v>9.75</v>
      </c>
      <c r="K154" s="195">
        <f>J154/I154</f>
        <v>1</v>
      </c>
      <c r="O154" s="188"/>
    </row>
    <row r="155" spans="1:15" s="18" customFormat="1" ht="18" customHeight="1">
      <c r="A155" s="378"/>
      <c r="B155" s="375"/>
      <c r="C155" s="45" t="s">
        <v>298</v>
      </c>
      <c r="D155" s="394" t="s">
        <v>139</v>
      </c>
      <c r="E155" s="395"/>
      <c r="F155" s="394" t="s">
        <v>139</v>
      </c>
      <c r="G155" s="395"/>
      <c r="H155" s="275" t="s">
        <v>125</v>
      </c>
      <c r="I155" s="7" t="s">
        <v>7</v>
      </c>
      <c r="J155" s="33" t="s">
        <v>7</v>
      </c>
      <c r="K155" s="64"/>
      <c r="O155" s="188"/>
    </row>
    <row r="156" spans="1:15" s="18" customFormat="1" ht="18" customHeight="1">
      <c r="A156" s="382" t="s">
        <v>11</v>
      </c>
      <c r="B156" s="376" t="s">
        <v>379</v>
      </c>
      <c r="C156" s="308"/>
      <c r="D156" s="396">
        <v>0.17</v>
      </c>
      <c r="E156" s="397"/>
      <c r="F156" s="396">
        <v>0.17</v>
      </c>
      <c r="G156" s="397"/>
      <c r="H156" s="274">
        <v>1</v>
      </c>
      <c r="I156" s="6">
        <f>D156</f>
        <v>0.17</v>
      </c>
      <c r="J156" s="30">
        <f>F156</f>
        <v>0.17</v>
      </c>
      <c r="K156" s="195">
        <f>J156/I156</f>
        <v>1</v>
      </c>
      <c r="O156" s="188"/>
    </row>
    <row r="157" spans="1:15" s="18" customFormat="1" ht="19.5" customHeight="1">
      <c r="A157" s="383"/>
      <c r="B157" s="385"/>
      <c r="C157" s="308"/>
      <c r="D157" s="394" t="s">
        <v>139</v>
      </c>
      <c r="E157" s="395"/>
      <c r="F157" s="394" t="s">
        <v>139</v>
      </c>
      <c r="G157" s="395"/>
      <c r="H157" s="275" t="s">
        <v>125</v>
      </c>
      <c r="I157" s="7" t="s">
        <v>7</v>
      </c>
      <c r="J157" s="33" t="s">
        <v>7</v>
      </c>
      <c r="K157" s="64"/>
      <c r="O157" s="188"/>
    </row>
    <row r="158" spans="1:15" s="18" customFormat="1" ht="18.75" customHeight="1">
      <c r="A158" s="382" t="s">
        <v>14</v>
      </c>
      <c r="B158" s="371" t="s">
        <v>380</v>
      </c>
      <c r="C158" s="308"/>
      <c r="D158" s="396">
        <v>0.69</v>
      </c>
      <c r="E158" s="397"/>
      <c r="F158" s="396">
        <v>0.69</v>
      </c>
      <c r="G158" s="397"/>
      <c r="H158" s="274">
        <v>1</v>
      </c>
      <c r="I158" s="6">
        <f>D158</f>
        <v>0.69</v>
      </c>
      <c r="J158" s="30">
        <f>F158</f>
        <v>0.69</v>
      </c>
      <c r="K158" s="195">
        <f>J158/I158</f>
        <v>1</v>
      </c>
      <c r="O158" s="188"/>
    </row>
    <row r="159" spans="1:15" s="18" customFormat="1" ht="20.25" customHeight="1">
      <c r="A159" s="383"/>
      <c r="B159" s="377"/>
      <c r="C159" s="308"/>
      <c r="D159" s="394" t="s">
        <v>139</v>
      </c>
      <c r="E159" s="395"/>
      <c r="F159" s="394" t="s">
        <v>139</v>
      </c>
      <c r="G159" s="395"/>
      <c r="H159" s="275" t="s">
        <v>125</v>
      </c>
      <c r="I159" s="7" t="s">
        <v>7</v>
      </c>
      <c r="J159" s="33" t="s">
        <v>7</v>
      </c>
      <c r="K159" s="64"/>
      <c r="O159" s="188"/>
    </row>
    <row r="160" spans="1:15" s="18" customFormat="1" ht="19.5" customHeight="1">
      <c r="A160" s="382" t="s">
        <v>70</v>
      </c>
      <c r="B160" s="371" t="s">
        <v>381</v>
      </c>
      <c r="C160" s="308"/>
      <c r="D160" s="396">
        <v>7.7</v>
      </c>
      <c r="E160" s="397"/>
      <c r="F160" s="396">
        <v>7.7</v>
      </c>
      <c r="G160" s="397"/>
      <c r="H160" s="274">
        <v>1</v>
      </c>
      <c r="I160" s="6">
        <f>D160</f>
        <v>7.7</v>
      </c>
      <c r="J160" s="30">
        <f>F160</f>
        <v>7.7</v>
      </c>
      <c r="K160" s="195">
        <f>J160/I160</f>
        <v>1</v>
      </c>
      <c r="O160" s="188"/>
    </row>
    <row r="161" spans="1:15" s="18" customFormat="1" ht="21.75" customHeight="1">
      <c r="A161" s="383"/>
      <c r="B161" s="377"/>
      <c r="C161" s="308"/>
      <c r="D161" s="394" t="s">
        <v>139</v>
      </c>
      <c r="E161" s="395"/>
      <c r="F161" s="394" t="s">
        <v>139</v>
      </c>
      <c r="G161" s="395"/>
      <c r="H161" s="275" t="s">
        <v>125</v>
      </c>
      <c r="I161" s="7" t="s">
        <v>7</v>
      </c>
      <c r="J161" s="33" t="s">
        <v>7</v>
      </c>
      <c r="K161" s="64"/>
      <c r="O161" s="188"/>
    </row>
    <row r="162" spans="1:15" s="18" customFormat="1" ht="21.75" customHeight="1">
      <c r="A162" s="382" t="s">
        <v>71</v>
      </c>
      <c r="B162" s="376" t="s">
        <v>382</v>
      </c>
      <c r="C162" s="308"/>
      <c r="D162" s="396">
        <v>2.58</v>
      </c>
      <c r="E162" s="397"/>
      <c r="F162" s="396">
        <v>2.58</v>
      </c>
      <c r="G162" s="397"/>
      <c r="H162" s="274">
        <v>1</v>
      </c>
      <c r="I162" s="6">
        <f>D162</f>
        <v>2.58</v>
      </c>
      <c r="J162" s="30">
        <f>F162</f>
        <v>2.58</v>
      </c>
      <c r="K162" s="195">
        <f>J162/I162</f>
        <v>1</v>
      </c>
      <c r="O162" s="188"/>
    </row>
    <row r="163" spans="1:15" s="18" customFormat="1" ht="21" customHeight="1">
      <c r="A163" s="383"/>
      <c r="B163" s="385"/>
      <c r="C163" s="308"/>
      <c r="D163" s="394" t="s">
        <v>139</v>
      </c>
      <c r="E163" s="395"/>
      <c r="F163" s="394" t="s">
        <v>139</v>
      </c>
      <c r="G163" s="395"/>
      <c r="H163" s="275" t="s">
        <v>125</v>
      </c>
      <c r="I163" s="7" t="s">
        <v>7</v>
      </c>
      <c r="J163" s="33" t="s">
        <v>7</v>
      </c>
      <c r="K163" s="64"/>
      <c r="O163" s="188"/>
    </row>
    <row r="164" spans="1:15" s="18" customFormat="1" ht="18.75" customHeight="1">
      <c r="A164" s="382" t="s">
        <v>72</v>
      </c>
      <c r="B164" s="376" t="s">
        <v>383</v>
      </c>
      <c r="C164" s="308"/>
      <c r="D164" s="396">
        <v>1.8</v>
      </c>
      <c r="E164" s="397"/>
      <c r="F164" s="396">
        <v>1.8</v>
      </c>
      <c r="G164" s="397"/>
      <c r="H164" s="274">
        <v>1</v>
      </c>
      <c r="I164" s="6">
        <f>D164</f>
        <v>1.8</v>
      </c>
      <c r="J164" s="30">
        <f>F164</f>
        <v>1.8</v>
      </c>
      <c r="K164" s="195">
        <f>J164/I164</f>
        <v>1</v>
      </c>
      <c r="O164" s="188"/>
    </row>
    <row r="165" spans="1:15" s="18" customFormat="1" ht="21.75" customHeight="1">
      <c r="A165" s="383"/>
      <c r="B165" s="385"/>
      <c r="C165" s="302"/>
      <c r="D165" s="394" t="s">
        <v>140</v>
      </c>
      <c r="E165" s="395"/>
      <c r="F165" s="394" t="s">
        <v>140</v>
      </c>
      <c r="G165" s="395"/>
      <c r="H165" s="275" t="s">
        <v>126</v>
      </c>
      <c r="I165" s="8" t="s">
        <v>21</v>
      </c>
      <c r="J165" s="34" t="s">
        <v>21</v>
      </c>
      <c r="K165" s="64"/>
      <c r="O165" s="188"/>
    </row>
    <row r="166" spans="1:15" s="3" customFormat="1" ht="24" customHeight="1">
      <c r="A166" s="107" t="s">
        <v>129</v>
      </c>
      <c r="B166" s="379" t="s">
        <v>130</v>
      </c>
      <c r="C166" s="380"/>
      <c r="D166" s="380"/>
      <c r="E166" s="380"/>
      <c r="F166" s="380"/>
      <c r="G166" s="380"/>
      <c r="H166" s="380"/>
      <c r="I166" s="380"/>
      <c r="J166" s="500"/>
      <c r="K166" s="197"/>
      <c r="O166" s="26"/>
    </row>
    <row r="167" spans="1:11" ht="24" customHeight="1">
      <c r="A167" s="392" t="s">
        <v>5</v>
      </c>
      <c r="B167" s="390" t="s">
        <v>261</v>
      </c>
      <c r="C167" s="5" t="s">
        <v>292</v>
      </c>
      <c r="D167" s="404">
        <v>2.41</v>
      </c>
      <c r="E167" s="405"/>
      <c r="F167" s="404">
        <v>2.51</v>
      </c>
      <c r="G167" s="405"/>
      <c r="H167" s="373" t="s">
        <v>10</v>
      </c>
      <c r="I167" s="50">
        <f>D167</f>
        <v>2.41</v>
      </c>
      <c r="J167" s="83">
        <f>F167</f>
        <v>2.51</v>
      </c>
      <c r="K167" s="195">
        <f>J167/I167</f>
        <v>1.0414937759336098</v>
      </c>
    </row>
    <row r="168" spans="1:11" ht="31.5" customHeight="1">
      <c r="A168" s="393"/>
      <c r="B168" s="391"/>
      <c r="C168" s="514" t="s">
        <v>293</v>
      </c>
      <c r="D168" s="387" t="s">
        <v>131</v>
      </c>
      <c r="E168" s="388"/>
      <c r="F168" s="387" t="s">
        <v>131</v>
      </c>
      <c r="G168" s="388"/>
      <c r="H168" s="373"/>
      <c r="I168" s="192" t="s">
        <v>131</v>
      </c>
      <c r="J168" s="84" t="s">
        <v>131</v>
      </c>
      <c r="K168" s="64"/>
    </row>
    <row r="169" spans="1:11" ht="47.25" customHeight="1">
      <c r="A169" s="392" t="s">
        <v>8</v>
      </c>
      <c r="B169" s="390" t="s">
        <v>133</v>
      </c>
      <c r="C169" s="515"/>
      <c r="D169" s="404">
        <f>D167</f>
        <v>2.41</v>
      </c>
      <c r="E169" s="405"/>
      <c r="F169" s="404">
        <f>F167</f>
        <v>2.51</v>
      </c>
      <c r="G169" s="405"/>
      <c r="H169" s="130">
        <v>90</v>
      </c>
      <c r="I169" s="193">
        <f>D169*H169</f>
        <v>216.9</v>
      </c>
      <c r="J169" s="85">
        <f>F169*H169</f>
        <v>225.89999999999998</v>
      </c>
      <c r="K169" s="195">
        <f>J169/I169</f>
        <v>1.0414937759336098</v>
      </c>
    </row>
    <row r="170" spans="1:11" ht="17.25" customHeight="1">
      <c r="A170" s="393"/>
      <c r="B170" s="391"/>
      <c r="C170" s="337"/>
      <c r="D170" s="387" t="s">
        <v>131</v>
      </c>
      <c r="E170" s="388"/>
      <c r="F170" s="387" t="s">
        <v>131</v>
      </c>
      <c r="G170" s="388"/>
      <c r="H170" s="123" t="s">
        <v>141</v>
      </c>
      <c r="I170" s="8" t="s">
        <v>132</v>
      </c>
      <c r="J170" s="34" t="s">
        <v>132</v>
      </c>
      <c r="K170" s="64"/>
    </row>
    <row r="171" spans="1:11" ht="29.25" customHeight="1">
      <c r="A171" s="392" t="s">
        <v>25</v>
      </c>
      <c r="B171" s="390" t="s">
        <v>134</v>
      </c>
      <c r="C171" s="337"/>
      <c r="D171" s="404">
        <v>1.69</v>
      </c>
      <c r="E171" s="405"/>
      <c r="F171" s="404">
        <v>2.01</v>
      </c>
      <c r="G171" s="405"/>
      <c r="H171" s="373" t="s">
        <v>10</v>
      </c>
      <c r="I171" s="50">
        <f>D171</f>
        <v>1.69</v>
      </c>
      <c r="J171" s="83">
        <f>F171</f>
        <v>2.01</v>
      </c>
      <c r="K171" s="195">
        <f>J171/I171</f>
        <v>1.1893491124260354</v>
      </c>
    </row>
    <row r="172" spans="1:11" ht="26.25" customHeight="1">
      <c r="A172" s="393"/>
      <c r="B172" s="391"/>
      <c r="C172" s="337"/>
      <c r="D172" s="387" t="s">
        <v>131</v>
      </c>
      <c r="E172" s="388"/>
      <c r="F172" s="387" t="s">
        <v>131</v>
      </c>
      <c r="G172" s="388"/>
      <c r="H172" s="373"/>
      <c r="I172" s="192" t="s">
        <v>131</v>
      </c>
      <c r="J172" s="84" t="s">
        <v>131</v>
      </c>
      <c r="K172" s="64"/>
    </row>
    <row r="173" spans="1:11" ht="25.5" customHeight="1">
      <c r="A173" s="392" t="s">
        <v>25</v>
      </c>
      <c r="B173" s="390" t="s">
        <v>135</v>
      </c>
      <c r="C173" s="337"/>
      <c r="D173" s="404">
        <f>D171</f>
        <v>1.69</v>
      </c>
      <c r="E173" s="405"/>
      <c r="F173" s="404">
        <f>F171</f>
        <v>2.01</v>
      </c>
      <c r="G173" s="405"/>
      <c r="H173" s="130">
        <v>130</v>
      </c>
      <c r="I173" s="193">
        <f>D173*H173</f>
        <v>219.7</v>
      </c>
      <c r="J173" s="85">
        <f>F173*H173</f>
        <v>261.29999999999995</v>
      </c>
      <c r="K173" s="195">
        <f>J173/I173</f>
        <v>1.1893491124260354</v>
      </c>
    </row>
    <row r="174" spans="1:11" ht="32.25" customHeight="1">
      <c r="A174" s="393"/>
      <c r="B174" s="391"/>
      <c r="C174" s="339"/>
      <c r="D174" s="387" t="s">
        <v>131</v>
      </c>
      <c r="E174" s="388"/>
      <c r="F174" s="387" t="s">
        <v>131</v>
      </c>
      <c r="G174" s="388"/>
      <c r="H174" s="123" t="s">
        <v>369</v>
      </c>
      <c r="I174" s="8" t="s">
        <v>132</v>
      </c>
      <c r="J174" s="34" t="s">
        <v>132</v>
      </c>
      <c r="K174" s="64"/>
    </row>
    <row r="175" spans="1:11" ht="18.75" customHeight="1">
      <c r="A175" s="392" t="s">
        <v>29</v>
      </c>
      <c r="B175" s="442" t="s">
        <v>262</v>
      </c>
      <c r="C175" s="5" t="s">
        <v>295</v>
      </c>
      <c r="D175" s="498">
        <v>5.26</v>
      </c>
      <c r="E175" s="499"/>
      <c r="F175" s="498">
        <v>5.48</v>
      </c>
      <c r="G175" s="499"/>
      <c r="H175" s="373" t="s">
        <v>10</v>
      </c>
      <c r="I175" s="214">
        <f>D175</f>
        <v>5.26</v>
      </c>
      <c r="J175" s="86">
        <f>F175</f>
        <v>5.48</v>
      </c>
      <c r="K175" s="195">
        <f>J175/I175</f>
        <v>1.0418250950570342</v>
      </c>
    </row>
    <row r="176" spans="1:11" ht="36.75" customHeight="1">
      <c r="A176" s="393"/>
      <c r="B176" s="443"/>
      <c r="C176" s="45" t="s">
        <v>296</v>
      </c>
      <c r="D176" s="387" t="s">
        <v>18</v>
      </c>
      <c r="E176" s="388"/>
      <c r="F176" s="387" t="s">
        <v>18</v>
      </c>
      <c r="G176" s="388"/>
      <c r="H176" s="373"/>
      <c r="I176" s="192" t="s">
        <v>18</v>
      </c>
      <c r="J176" s="84" t="s">
        <v>18</v>
      </c>
      <c r="K176" s="64"/>
    </row>
    <row r="177" spans="1:11" ht="17.25" customHeight="1">
      <c r="A177" s="392" t="s">
        <v>30</v>
      </c>
      <c r="B177" s="442" t="s">
        <v>142</v>
      </c>
      <c r="C177" s="340"/>
      <c r="D177" s="498">
        <f>D175</f>
        <v>5.26</v>
      </c>
      <c r="E177" s="499"/>
      <c r="F177" s="498">
        <f>F175</f>
        <v>5.48</v>
      </c>
      <c r="G177" s="499"/>
      <c r="H177" s="130">
        <v>12</v>
      </c>
      <c r="I177" s="193">
        <f>D177*H177</f>
        <v>63.12</v>
      </c>
      <c r="J177" s="85">
        <f>J175*H177</f>
        <v>65.76</v>
      </c>
      <c r="K177" s="195">
        <f>J177/I177</f>
        <v>1.0418250950570342</v>
      </c>
    </row>
    <row r="178" spans="1:11" ht="21" customHeight="1">
      <c r="A178" s="393"/>
      <c r="B178" s="443"/>
      <c r="C178" s="341"/>
      <c r="D178" s="387" t="s">
        <v>18</v>
      </c>
      <c r="E178" s="388"/>
      <c r="F178" s="387" t="s">
        <v>18</v>
      </c>
      <c r="G178" s="388"/>
      <c r="H178" s="123" t="s">
        <v>20</v>
      </c>
      <c r="I178" s="8" t="s">
        <v>368</v>
      </c>
      <c r="J178" s="34" t="s">
        <v>138</v>
      </c>
      <c r="K178" s="64"/>
    </row>
    <row r="179" spans="1:11" ht="20.25" customHeight="1">
      <c r="A179" s="392" t="s">
        <v>31</v>
      </c>
      <c r="B179" s="442" t="s">
        <v>145</v>
      </c>
      <c r="C179" s="340"/>
      <c r="D179" s="498">
        <f>D175</f>
        <v>5.26</v>
      </c>
      <c r="E179" s="499"/>
      <c r="F179" s="498">
        <f>F175</f>
        <v>5.48</v>
      </c>
      <c r="G179" s="499"/>
      <c r="H179" s="130">
        <v>25.2</v>
      </c>
      <c r="I179" s="193">
        <f>I175*H179</f>
        <v>132.552</v>
      </c>
      <c r="J179" s="85">
        <f>J175*H179</f>
        <v>138.096</v>
      </c>
      <c r="K179" s="195">
        <f>J179/I179</f>
        <v>1.0418250950570342</v>
      </c>
    </row>
    <row r="180" spans="1:11" ht="36" customHeight="1">
      <c r="A180" s="393"/>
      <c r="B180" s="443"/>
      <c r="C180" s="341"/>
      <c r="D180" s="387" t="s">
        <v>18</v>
      </c>
      <c r="E180" s="388"/>
      <c r="F180" s="387" t="s">
        <v>18</v>
      </c>
      <c r="G180" s="388"/>
      <c r="H180" s="123" t="s">
        <v>20</v>
      </c>
      <c r="I180" s="8" t="s">
        <v>138</v>
      </c>
      <c r="J180" s="34" t="s">
        <v>368</v>
      </c>
      <c r="K180" s="64"/>
    </row>
    <row r="181" spans="1:11" ht="15.75" customHeight="1">
      <c r="A181" s="392" t="s">
        <v>32</v>
      </c>
      <c r="B181" s="442" t="s">
        <v>137</v>
      </c>
      <c r="C181" s="340"/>
      <c r="D181" s="498">
        <f>D175</f>
        <v>5.26</v>
      </c>
      <c r="E181" s="499"/>
      <c r="F181" s="498">
        <f>F175</f>
        <v>5.48</v>
      </c>
      <c r="G181" s="499"/>
      <c r="H181" s="130">
        <v>16.5</v>
      </c>
      <c r="I181" s="6">
        <f>I175*H181</f>
        <v>86.78999999999999</v>
      </c>
      <c r="J181" s="30">
        <f>J175*H181</f>
        <v>90.42</v>
      </c>
      <c r="K181" s="195">
        <f>J181/I181</f>
        <v>1.0418250950570342</v>
      </c>
    </row>
    <row r="182" spans="1:11" ht="38.25" customHeight="1">
      <c r="A182" s="393"/>
      <c r="B182" s="443"/>
      <c r="C182" s="276"/>
      <c r="D182" s="387" t="s">
        <v>18</v>
      </c>
      <c r="E182" s="388"/>
      <c r="F182" s="387" t="s">
        <v>18</v>
      </c>
      <c r="G182" s="388"/>
      <c r="H182" s="123" t="s">
        <v>263</v>
      </c>
      <c r="I182" s="8" t="s">
        <v>138</v>
      </c>
      <c r="J182" s="34" t="s">
        <v>138</v>
      </c>
      <c r="K182" s="64"/>
    </row>
    <row r="183" spans="1:15" s="3" customFormat="1" ht="41.25" customHeight="1">
      <c r="A183" s="108"/>
      <c r="B183" s="68"/>
      <c r="C183" s="343"/>
      <c r="D183" s="69"/>
      <c r="E183" s="70"/>
      <c r="F183" s="69"/>
      <c r="G183" s="70"/>
      <c r="H183" s="286"/>
      <c r="I183" s="69"/>
      <c r="J183" s="87"/>
      <c r="K183" s="71"/>
      <c r="O183" s="26"/>
    </row>
    <row r="184" spans="1:15" s="3" customFormat="1" ht="41.25" customHeight="1">
      <c r="A184" s="108"/>
      <c r="B184" s="68"/>
      <c r="C184" s="343"/>
      <c r="D184" s="69"/>
      <c r="E184" s="70"/>
      <c r="F184" s="69"/>
      <c r="G184" s="70"/>
      <c r="H184" s="286"/>
      <c r="I184" s="69"/>
      <c r="J184" s="87"/>
      <c r="K184" s="71"/>
      <c r="O184" s="26"/>
    </row>
    <row r="185" spans="1:15" s="3" customFormat="1" ht="41.25" customHeight="1">
      <c r="A185" s="108"/>
      <c r="B185" s="68"/>
      <c r="C185" s="343"/>
      <c r="D185" s="69"/>
      <c r="E185" s="70"/>
      <c r="F185" s="69"/>
      <c r="G185" s="70"/>
      <c r="H185" s="286"/>
      <c r="I185" s="69"/>
      <c r="J185" s="87"/>
      <c r="K185" s="71"/>
      <c r="O185" s="26"/>
    </row>
    <row r="186" spans="1:15" s="3" customFormat="1" ht="41.25" customHeight="1">
      <c r="A186" s="108"/>
      <c r="B186" s="68"/>
      <c r="C186" s="343"/>
      <c r="D186" s="69"/>
      <c r="E186" s="70"/>
      <c r="F186" s="69"/>
      <c r="G186" s="70"/>
      <c r="H186" s="286"/>
      <c r="I186" s="69"/>
      <c r="J186" s="87"/>
      <c r="K186" s="71"/>
      <c r="O186" s="26"/>
    </row>
    <row r="187" spans="1:15" s="3" customFormat="1" ht="41.25" customHeight="1">
      <c r="A187" s="108"/>
      <c r="B187" s="68"/>
      <c r="C187" s="343"/>
      <c r="D187" s="69"/>
      <c r="E187" s="70"/>
      <c r="F187" s="69"/>
      <c r="G187" s="70"/>
      <c r="H187" s="286"/>
      <c r="I187" s="69"/>
      <c r="J187" s="87"/>
      <c r="K187" s="71"/>
      <c r="O187" s="26"/>
    </row>
    <row r="188" spans="1:15" s="3" customFormat="1" ht="41.25" customHeight="1">
      <c r="A188" s="108"/>
      <c r="B188" s="68"/>
      <c r="C188" s="343"/>
      <c r="D188" s="69"/>
      <c r="E188" s="70"/>
      <c r="F188" s="69"/>
      <c r="G188" s="70"/>
      <c r="H188" s="286"/>
      <c r="I188" s="69"/>
      <c r="J188" s="87"/>
      <c r="K188" s="71"/>
      <c r="O188" s="26"/>
    </row>
    <row r="189" spans="1:15" s="3" customFormat="1" ht="41.25" customHeight="1">
      <c r="A189" s="108"/>
      <c r="B189" s="68"/>
      <c r="C189" s="343"/>
      <c r="D189" s="69"/>
      <c r="E189" s="70"/>
      <c r="F189" s="69"/>
      <c r="G189" s="70"/>
      <c r="H189" s="286"/>
      <c r="I189" s="69"/>
      <c r="J189" s="87"/>
      <c r="K189" s="71"/>
      <c r="O189" s="26"/>
    </row>
    <row r="190" spans="1:15" s="3" customFormat="1" ht="41.25" customHeight="1">
      <c r="A190" s="108"/>
      <c r="B190" s="68"/>
      <c r="C190" s="343"/>
      <c r="D190" s="69"/>
      <c r="E190" s="70"/>
      <c r="F190" s="69"/>
      <c r="G190" s="70"/>
      <c r="H190" s="286"/>
      <c r="I190" s="69"/>
      <c r="J190" s="87"/>
      <c r="K190" s="71"/>
      <c r="O190" s="26"/>
    </row>
    <row r="191" spans="1:15" s="3" customFormat="1" ht="41.25" customHeight="1">
      <c r="A191" s="108"/>
      <c r="B191" s="68"/>
      <c r="C191" s="343"/>
      <c r="D191" s="69"/>
      <c r="E191" s="70"/>
      <c r="F191" s="69"/>
      <c r="G191" s="70"/>
      <c r="H191" s="286"/>
      <c r="I191" s="69"/>
      <c r="J191" s="87"/>
      <c r="K191" s="71"/>
      <c r="O191" s="26"/>
    </row>
    <row r="192" spans="1:15" s="3" customFormat="1" ht="41.25" customHeight="1">
      <c r="A192" s="108"/>
      <c r="B192" s="68"/>
      <c r="C192" s="343"/>
      <c r="D192" s="69"/>
      <c r="E192" s="70"/>
      <c r="F192" s="69"/>
      <c r="G192" s="70"/>
      <c r="H192" s="286"/>
      <c r="I192" s="69"/>
      <c r="J192" s="87"/>
      <c r="K192" s="71"/>
      <c r="O192" s="26"/>
    </row>
    <row r="193" spans="1:15" s="3" customFormat="1" ht="41.25" customHeight="1">
      <c r="A193" s="108"/>
      <c r="B193" s="68"/>
      <c r="C193" s="343"/>
      <c r="D193" s="69"/>
      <c r="E193" s="70"/>
      <c r="F193" s="69"/>
      <c r="G193" s="70"/>
      <c r="H193" s="286"/>
      <c r="I193" s="69"/>
      <c r="J193" s="87"/>
      <c r="K193" s="71"/>
      <c r="O193" s="26"/>
    </row>
    <row r="194" spans="1:15" s="3" customFormat="1" ht="41.25" customHeight="1">
      <c r="A194" s="108"/>
      <c r="B194" s="68"/>
      <c r="C194" s="343"/>
      <c r="D194" s="69"/>
      <c r="E194" s="70"/>
      <c r="F194" s="69"/>
      <c r="G194" s="70"/>
      <c r="H194" s="286"/>
      <c r="I194" s="69"/>
      <c r="J194" s="87"/>
      <c r="K194" s="71"/>
      <c r="O194" s="26"/>
    </row>
    <row r="195" spans="1:15" s="3" customFormat="1" ht="41.25" customHeight="1">
      <c r="A195" s="108"/>
      <c r="B195" s="68"/>
      <c r="C195" s="343"/>
      <c r="D195" s="69"/>
      <c r="E195" s="70"/>
      <c r="F195" s="69"/>
      <c r="G195" s="70"/>
      <c r="H195" s="286"/>
      <c r="I195" s="69"/>
      <c r="J195" s="87"/>
      <c r="K195" s="71"/>
      <c r="O195" s="26"/>
    </row>
    <row r="196" spans="1:15" s="3" customFormat="1" ht="41.25" customHeight="1">
      <c r="A196" s="108"/>
      <c r="B196" s="68"/>
      <c r="C196" s="343"/>
      <c r="D196" s="69"/>
      <c r="E196" s="70"/>
      <c r="F196" s="69"/>
      <c r="G196" s="70"/>
      <c r="H196" s="286"/>
      <c r="I196" s="69"/>
      <c r="J196" s="87"/>
      <c r="K196" s="71"/>
      <c r="O196" s="26"/>
    </row>
    <row r="197" spans="1:15" s="3" customFormat="1" ht="41.25" customHeight="1">
      <c r="A197" s="108"/>
      <c r="B197" s="68"/>
      <c r="C197" s="343"/>
      <c r="D197" s="69"/>
      <c r="E197" s="70"/>
      <c r="F197" s="69"/>
      <c r="G197" s="70"/>
      <c r="H197" s="286"/>
      <c r="I197" s="69"/>
      <c r="J197" s="87"/>
      <c r="K197" s="71"/>
      <c r="O197" s="26"/>
    </row>
    <row r="198" spans="1:15" s="3" customFormat="1" ht="41.25" customHeight="1">
      <c r="A198" s="108"/>
      <c r="B198" s="68"/>
      <c r="C198" s="343"/>
      <c r="D198" s="69"/>
      <c r="E198" s="70"/>
      <c r="F198" s="69"/>
      <c r="G198" s="70"/>
      <c r="H198" s="286"/>
      <c r="I198" s="69"/>
      <c r="J198" s="87"/>
      <c r="K198" s="71"/>
      <c r="O198" s="26"/>
    </row>
    <row r="199" spans="1:15" s="3" customFormat="1" ht="347.25" customHeight="1">
      <c r="A199" s="108"/>
      <c r="B199" s="68"/>
      <c r="C199" s="343"/>
      <c r="D199" s="69"/>
      <c r="E199" s="70"/>
      <c r="F199" s="69"/>
      <c r="G199" s="70"/>
      <c r="H199" s="286"/>
      <c r="I199" s="69"/>
      <c r="J199" s="87"/>
      <c r="K199" s="71"/>
      <c r="O199" s="26"/>
    </row>
    <row r="200" spans="1:15" s="3" customFormat="1" ht="41.25" customHeight="1">
      <c r="A200" s="108"/>
      <c r="B200" s="68"/>
      <c r="C200" s="343"/>
      <c r="D200" s="69"/>
      <c r="E200" s="70"/>
      <c r="F200" s="69"/>
      <c r="G200" s="70"/>
      <c r="H200" s="286"/>
      <c r="I200" s="69"/>
      <c r="J200" s="87"/>
      <c r="K200" s="71"/>
      <c r="O200" s="26"/>
    </row>
    <row r="201" spans="1:15" s="3" customFormat="1" ht="41.25" customHeight="1">
      <c r="A201" s="108"/>
      <c r="B201" s="68"/>
      <c r="C201" s="343"/>
      <c r="D201" s="69"/>
      <c r="E201" s="70"/>
      <c r="F201" s="69"/>
      <c r="G201" s="70"/>
      <c r="H201" s="286"/>
      <c r="I201" s="69"/>
      <c r="J201" s="87"/>
      <c r="K201" s="71"/>
      <c r="O201" s="26"/>
    </row>
    <row r="202" spans="1:15" s="3" customFormat="1" ht="51.75" customHeight="1">
      <c r="A202" s="109"/>
      <c r="C202" s="344"/>
      <c r="J202" s="88"/>
      <c r="K202" s="72"/>
      <c r="O202" s="26"/>
    </row>
    <row r="203" spans="1:15" s="3" customFormat="1" ht="51.75" customHeight="1">
      <c r="A203" s="109"/>
      <c r="C203" s="574"/>
      <c r="D203" s="574"/>
      <c r="E203" s="574"/>
      <c r="F203" s="574"/>
      <c r="J203" s="88"/>
      <c r="K203" s="88"/>
      <c r="O203" s="26"/>
    </row>
  </sheetData>
  <sheetProtection/>
  <mergeCells count="263">
    <mergeCell ref="F180:G180"/>
    <mergeCell ref="F177:G177"/>
    <mergeCell ref="D178:E178"/>
    <mergeCell ref="F178:G178"/>
    <mergeCell ref="F179:G179"/>
    <mergeCell ref="C203:F203"/>
    <mergeCell ref="A181:A182"/>
    <mergeCell ref="B181:B182"/>
    <mergeCell ref="D181:E181"/>
    <mergeCell ref="F181:G181"/>
    <mergeCell ref="D182:E182"/>
    <mergeCell ref="F182:G182"/>
    <mergeCell ref="A179:A180"/>
    <mergeCell ref="B179:B180"/>
    <mergeCell ref="D179:E179"/>
    <mergeCell ref="A175:A176"/>
    <mergeCell ref="B175:B176"/>
    <mergeCell ref="D175:E175"/>
    <mergeCell ref="A177:A178"/>
    <mergeCell ref="B177:B178"/>
    <mergeCell ref="D177:E177"/>
    <mergeCell ref="D180:E180"/>
    <mergeCell ref="F175:G175"/>
    <mergeCell ref="H175:H176"/>
    <mergeCell ref="D176:E176"/>
    <mergeCell ref="F176:G176"/>
    <mergeCell ref="H171:H172"/>
    <mergeCell ref="D172:E172"/>
    <mergeCell ref="F172:G172"/>
    <mergeCell ref="A173:A174"/>
    <mergeCell ref="B173:B174"/>
    <mergeCell ref="D173:E173"/>
    <mergeCell ref="F173:G173"/>
    <mergeCell ref="D174:E174"/>
    <mergeCell ref="F174:G174"/>
    <mergeCell ref="B169:B170"/>
    <mergeCell ref="D169:E169"/>
    <mergeCell ref="F169:G169"/>
    <mergeCell ref="D170:E170"/>
    <mergeCell ref="F170:G170"/>
    <mergeCell ref="A171:A172"/>
    <mergeCell ref="B171:B172"/>
    <mergeCell ref="D171:E171"/>
    <mergeCell ref="F171:G171"/>
    <mergeCell ref="B166:J166"/>
    <mergeCell ref="A167:A168"/>
    <mergeCell ref="B167:B168"/>
    <mergeCell ref="D167:E167"/>
    <mergeCell ref="F167:G167"/>
    <mergeCell ref="H167:H168"/>
    <mergeCell ref="C168:C169"/>
    <mergeCell ref="D168:E168"/>
    <mergeCell ref="F168:G168"/>
    <mergeCell ref="A169:A170"/>
    <mergeCell ref="A164:A165"/>
    <mergeCell ref="B164:B165"/>
    <mergeCell ref="D164:E164"/>
    <mergeCell ref="F164:G164"/>
    <mergeCell ref="D165:E165"/>
    <mergeCell ref="F165:G165"/>
    <mergeCell ref="A162:A163"/>
    <mergeCell ref="B162:B163"/>
    <mergeCell ref="D162:E162"/>
    <mergeCell ref="F162:G162"/>
    <mergeCell ref="D163:E163"/>
    <mergeCell ref="F163:G163"/>
    <mergeCell ref="A160:A161"/>
    <mergeCell ref="B160:B161"/>
    <mergeCell ref="D160:E160"/>
    <mergeCell ref="F160:G160"/>
    <mergeCell ref="D161:E161"/>
    <mergeCell ref="F161:G161"/>
    <mergeCell ref="A158:A159"/>
    <mergeCell ref="B158:B159"/>
    <mergeCell ref="D158:E158"/>
    <mergeCell ref="F158:G158"/>
    <mergeCell ref="D159:E159"/>
    <mergeCell ref="F159:G159"/>
    <mergeCell ref="A156:A157"/>
    <mergeCell ref="B156:B157"/>
    <mergeCell ref="D156:E156"/>
    <mergeCell ref="F156:G156"/>
    <mergeCell ref="D157:E157"/>
    <mergeCell ref="F157:G157"/>
    <mergeCell ref="A154:A155"/>
    <mergeCell ref="B154:B155"/>
    <mergeCell ref="D154:E154"/>
    <mergeCell ref="F154:G154"/>
    <mergeCell ref="D155:E155"/>
    <mergeCell ref="F155:G155"/>
    <mergeCell ref="A149:A150"/>
    <mergeCell ref="B149:B150"/>
    <mergeCell ref="B151:J151"/>
    <mergeCell ref="A152:A153"/>
    <mergeCell ref="B152:B153"/>
    <mergeCell ref="D152:E152"/>
    <mergeCell ref="F152:G152"/>
    <mergeCell ref="D153:E153"/>
    <mergeCell ref="F153:G153"/>
    <mergeCell ref="A143:A144"/>
    <mergeCell ref="B143:B144"/>
    <mergeCell ref="H143:H144"/>
    <mergeCell ref="A145:A146"/>
    <mergeCell ref="B145:B146"/>
    <mergeCell ref="A147:A148"/>
    <mergeCell ref="B147:B148"/>
    <mergeCell ref="A137:A138"/>
    <mergeCell ref="B137:B138"/>
    <mergeCell ref="H137:H138"/>
    <mergeCell ref="A139:A140"/>
    <mergeCell ref="B139:B140"/>
    <mergeCell ref="B142:J142"/>
    <mergeCell ref="A133:A134"/>
    <mergeCell ref="B133:B134"/>
    <mergeCell ref="H133:H134"/>
    <mergeCell ref="A135:A136"/>
    <mergeCell ref="B135:B136"/>
    <mergeCell ref="H135:H136"/>
    <mergeCell ref="A116:A117"/>
    <mergeCell ref="B116:B117"/>
    <mergeCell ref="B130:J130"/>
    <mergeCell ref="A131:A132"/>
    <mergeCell ref="B131:B132"/>
    <mergeCell ref="H131:H132"/>
    <mergeCell ref="A110:A111"/>
    <mergeCell ref="B110:B111"/>
    <mergeCell ref="A112:A113"/>
    <mergeCell ref="B112:B113"/>
    <mergeCell ref="A114:A115"/>
    <mergeCell ref="B114:B115"/>
    <mergeCell ref="A106:A107"/>
    <mergeCell ref="B106:B107"/>
    <mergeCell ref="H106:H107"/>
    <mergeCell ref="A108:A109"/>
    <mergeCell ref="B108:B109"/>
    <mergeCell ref="H108:H109"/>
    <mergeCell ref="A102:A103"/>
    <mergeCell ref="B102:B103"/>
    <mergeCell ref="H102:H103"/>
    <mergeCell ref="A104:A105"/>
    <mergeCell ref="B104:B105"/>
    <mergeCell ref="H104:H105"/>
    <mergeCell ref="A97:A98"/>
    <mergeCell ref="B97:B98"/>
    <mergeCell ref="A89:A90"/>
    <mergeCell ref="B89:B90"/>
    <mergeCell ref="B91:B92"/>
    <mergeCell ref="A93:A94"/>
    <mergeCell ref="B93:B94"/>
    <mergeCell ref="A95:A96"/>
    <mergeCell ref="B95:B96"/>
    <mergeCell ref="A85:A86"/>
    <mergeCell ref="B85:B86"/>
    <mergeCell ref="H85:H86"/>
    <mergeCell ref="A87:A88"/>
    <mergeCell ref="B87:B88"/>
    <mergeCell ref="H87:H88"/>
    <mergeCell ref="A78:A79"/>
    <mergeCell ref="B78:B79"/>
    <mergeCell ref="A80:A81"/>
    <mergeCell ref="B80:B81"/>
    <mergeCell ref="B82:J82"/>
    <mergeCell ref="A83:A84"/>
    <mergeCell ref="B83:B84"/>
    <mergeCell ref="H83:H84"/>
    <mergeCell ref="A72:A73"/>
    <mergeCell ref="B72:B73"/>
    <mergeCell ref="A74:A75"/>
    <mergeCell ref="B74:B75"/>
    <mergeCell ref="A76:A77"/>
    <mergeCell ref="B76:B77"/>
    <mergeCell ref="A66:A67"/>
    <mergeCell ref="B66:B67"/>
    <mergeCell ref="A68:A69"/>
    <mergeCell ref="B68:B69"/>
    <mergeCell ref="A70:A71"/>
    <mergeCell ref="B70:B71"/>
    <mergeCell ref="K60:K62"/>
    <mergeCell ref="D61:E61"/>
    <mergeCell ref="F61:G61"/>
    <mergeCell ref="B63:J63"/>
    <mergeCell ref="A64:A65"/>
    <mergeCell ref="B64:B65"/>
    <mergeCell ref="H64:H65"/>
    <mergeCell ref="A57:A58"/>
    <mergeCell ref="B57:B58"/>
    <mergeCell ref="B59:J59"/>
    <mergeCell ref="A60:A62"/>
    <mergeCell ref="B60:B62"/>
    <mergeCell ref="D60:G60"/>
    <mergeCell ref="H60:H62"/>
    <mergeCell ref="I60:I62"/>
    <mergeCell ref="J60:J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H47:H48"/>
    <mergeCell ref="A49:A50"/>
    <mergeCell ref="B49:B50"/>
    <mergeCell ref="A40:A41"/>
    <mergeCell ref="B40:B41"/>
    <mergeCell ref="B42:J42"/>
    <mergeCell ref="A43:A44"/>
    <mergeCell ref="B43:B44"/>
    <mergeCell ref="H43:H44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H30:H31"/>
    <mergeCell ref="A32:A33"/>
    <mergeCell ref="B32:B33"/>
    <mergeCell ref="A21:A22"/>
    <mergeCell ref="B21:B22"/>
    <mergeCell ref="A23:A24"/>
    <mergeCell ref="B23:B24"/>
    <mergeCell ref="B25:J25"/>
    <mergeCell ref="A26:A27"/>
    <mergeCell ref="B26:B27"/>
    <mergeCell ref="H26:H27"/>
    <mergeCell ref="A15:A16"/>
    <mergeCell ref="B15:B16"/>
    <mergeCell ref="A17:A18"/>
    <mergeCell ref="B17:B18"/>
    <mergeCell ref="A19:A20"/>
    <mergeCell ref="B19:B20"/>
    <mergeCell ref="A9:A10"/>
    <mergeCell ref="B9:B10"/>
    <mergeCell ref="H9:H10"/>
    <mergeCell ref="A11:A12"/>
    <mergeCell ref="B11:B12"/>
    <mergeCell ref="A13:A14"/>
    <mergeCell ref="B13:B14"/>
    <mergeCell ref="H13:H14"/>
    <mergeCell ref="J4:J6"/>
    <mergeCell ref="K4:K6"/>
    <mergeCell ref="D5:E5"/>
    <mergeCell ref="F5:G5"/>
    <mergeCell ref="B7:J7"/>
    <mergeCell ref="B8:J8"/>
    <mergeCell ref="A99:K100"/>
    <mergeCell ref="B1:J1"/>
    <mergeCell ref="B2:J2"/>
    <mergeCell ref="B3:J3"/>
    <mergeCell ref="A4:A6"/>
    <mergeCell ref="B4:B6"/>
    <mergeCell ref="C4:C6"/>
    <mergeCell ref="D4:G4"/>
    <mergeCell ref="H4:H6"/>
    <mergeCell ref="I4:I6"/>
  </mergeCells>
  <printOptions/>
  <pageMargins left="0.5118110236220472" right="0" top="0.5511811023622047" bottom="0.15748031496062992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Е. Лаврова</dc:creator>
  <cp:keywords/>
  <dc:description/>
  <cp:lastModifiedBy>инженер</cp:lastModifiedBy>
  <cp:lastPrinted>2014-07-17T09:38:24Z</cp:lastPrinted>
  <dcterms:created xsi:type="dcterms:W3CDTF">2010-12-13T07:02:29Z</dcterms:created>
  <dcterms:modified xsi:type="dcterms:W3CDTF">2015-03-16T05:29:03Z</dcterms:modified>
  <cp:category/>
  <cp:version/>
  <cp:contentType/>
  <cp:contentStatus/>
</cp:coreProperties>
</file>